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showInkAnnotation="0" autoCompressPictures="0"/>
  <mc:AlternateContent xmlns:mc="http://schemas.openxmlformats.org/markup-compatibility/2006">
    <mc:Choice Requires="x15">
      <x15ac:absPath xmlns:x15ac="http://schemas.microsoft.com/office/spreadsheetml/2010/11/ac" url="/Users/lindstrom2/Dropbox/LLESA/match-play/scorecard/"/>
    </mc:Choice>
  </mc:AlternateContent>
  <xr:revisionPtr revIDLastSave="0" documentId="13_ncr:1_{E1396F3F-0689-0842-9101-6AC5543879F0}" xr6:coauthVersionLast="45" xr6:coauthVersionMax="45" xr10:uidLastSave="{00000000-0000-0000-0000-000000000000}"/>
  <bookViews>
    <workbookView xWindow="0" yWindow="460" windowWidth="28800" windowHeight="16620" tabRatio="500" xr2:uid="{00000000-000D-0000-FFFF-FFFF00000000}"/>
  </bookViews>
  <sheets>
    <sheet name="Scorecard" sheetId="1" r:id="rId1"/>
    <sheet name="Courses" sheetId="2" r:id="rId2"/>
  </sheets>
  <definedNames>
    <definedName name="_xlnm.Print_Area" localSheetId="0">Scorecard!$E$2:$AF$24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R8" i="1" l="1"/>
  <c r="AC8" i="1"/>
  <c r="R5" i="1"/>
  <c r="AC5" i="1"/>
  <c r="D43" i="1"/>
  <c r="F8" i="1" s="1"/>
  <c r="D42" i="1"/>
  <c r="F5" i="1" s="1"/>
  <c r="H8" i="1"/>
  <c r="S8" i="1" s="1"/>
  <c r="S20" i="1" s="1"/>
  <c r="H5" i="1"/>
  <c r="S5" i="1" s="1"/>
  <c r="S17" i="1" s="1"/>
  <c r="I12" i="1"/>
  <c r="I24" i="1" s="1"/>
  <c r="Y2" i="2"/>
  <c r="Z2" i="2" s="1"/>
  <c r="AA2" i="2" s="1"/>
  <c r="AB2" i="2" s="1"/>
  <c r="AC2" i="2" s="1"/>
  <c r="AD2" i="2" s="1"/>
  <c r="AE2" i="2" s="1"/>
  <c r="AF2" i="2" s="1"/>
  <c r="AG2" i="2" s="1"/>
  <c r="AH2" i="2" s="1"/>
  <c r="AI2" i="2" s="1"/>
  <c r="AJ2" i="2" s="1"/>
  <c r="AK2" i="2" s="1"/>
  <c r="AL2" i="2" s="1"/>
  <c r="AM2" i="2" s="1"/>
  <c r="AN2" i="2" s="1"/>
  <c r="AO2" i="2" s="1"/>
  <c r="G2" i="2"/>
  <c r="H2" i="2" s="1"/>
  <c r="I2" i="2" s="1"/>
  <c r="J2" i="2" s="1"/>
  <c r="K2" i="2" s="1"/>
  <c r="L2" i="2" s="1"/>
  <c r="M2" i="2" s="1"/>
  <c r="N2" i="2" s="1"/>
  <c r="O2" i="2" s="1"/>
  <c r="P2" i="2" s="1"/>
  <c r="Q2" i="2" s="1"/>
  <c r="R2" i="2" s="1"/>
  <c r="S2" i="2" s="1"/>
  <c r="T2" i="2" s="1"/>
  <c r="U2" i="2" s="1"/>
  <c r="V2" i="2" s="1"/>
  <c r="W2" i="2" s="1"/>
  <c r="AP44" i="1"/>
  <c r="AP45" i="1"/>
  <c r="AE44" i="1"/>
  <c r="AE45" i="1"/>
  <c r="AF44" i="1"/>
  <c r="AF45" i="1"/>
  <c r="AG44" i="1"/>
  <c r="AG45" i="1"/>
  <c r="AH44" i="1"/>
  <c r="AH45" i="1"/>
  <c r="AI44" i="1"/>
  <c r="AI45" i="1"/>
  <c r="AJ44" i="1"/>
  <c r="AJ45" i="1"/>
  <c r="AK44" i="1"/>
  <c r="AK45" i="1"/>
  <c r="AL44" i="1"/>
  <c r="AL45" i="1"/>
  <c r="AM44" i="1"/>
  <c r="AM45" i="1"/>
  <c r="J2" i="1"/>
  <c r="K2" i="1" s="1"/>
  <c r="L2" i="1" s="1"/>
  <c r="M2" i="1" s="1"/>
  <c r="N2" i="1" s="1"/>
  <c r="O2" i="1" s="1"/>
  <c r="P2" i="1" s="1"/>
  <c r="Q2" i="1" s="1"/>
  <c r="T2" i="1" s="1"/>
  <c r="U2" i="1" s="1"/>
  <c r="V2" i="1" s="1"/>
  <c r="W2" i="1" s="1"/>
  <c r="X2" i="1" s="1"/>
  <c r="Y2" i="1" s="1"/>
  <c r="Z2" i="1" s="1"/>
  <c r="AA2" i="1" s="1"/>
  <c r="AB2" i="1" s="1"/>
  <c r="I14" i="1" s="1"/>
  <c r="J14" i="1" s="1"/>
  <c r="K14" i="1" s="1"/>
  <c r="L14" i="1" s="1"/>
  <c r="M14" i="1" s="1"/>
  <c r="N14" i="1" s="1"/>
  <c r="O14" i="1" s="1"/>
  <c r="P14" i="1" s="1"/>
  <c r="Q14" i="1" s="1"/>
  <c r="T14" i="1" s="1"/>
  <c r="U14" i="1" s="1"/>
  <c r="V14" i="1" s="1"/>
  <c r="W14" i="1" s="1"/>
  <c r="X14" i="1" s="1"/>
  <c r="Y14" i="1" s="1"/>
  <c r="Z14" i="1" s="1"/>
  <c r="AA14" i="1" s="1"/>
  <c r="AB14" i="1" s="1"/>
  <c r="AQ45" i="1"/>
  <c r="AQ44" i="1"/>
  <c r="AR44" i="1"/>
  <c r="AR45" i="1"/>
  <c r="AS44" i="1"/>
  <c r="AS45" i="1"/>
  <c r="AT44" i="1"/>
  <c r="AT45" i="1"/>
  <c r="AU44" i="1"/>
  <c r="AU45" i="1"/>
  <c r="AV44" i="1"/>
  <c r="AV45" i="1"/>
  <c r="AW44" i="1"/>
  <c r="AW45" i="1"/>
  <c r="AX44" i="1"/>
  <c r="AX45" i="1"/>
  <c r="AC20" i="1"/>
  <c r="AC17" i="1"/>
  <c r="R20" i="1"/>
  <c r="R17" i="1"/>
  <c r="B43" i="1"/>
  <c r="B45" i="1" s="1"/>
  <c r="B47" i="1" s="1"/>
  <c r="B49" i="1" s="1"/>
  <c r="B53" i="1" s="1"/>
  <c r="B55" i="1" s="1"/>
  <c r="B42" i="1"/>
  <c r="B44" i="1" s="1"/>
  <c r="B46" i="1" s="1"/>
  <c r="B48" i="1" s="1"/>
  <c r="B52" i="1" s="1"/>
  <c r="B54" i="1" s="1"/>
  <c r="AF47" i="1" l="1"/>
  <c r="H17" i="1"/>
  <c r="J12" i="1"/>
  <c r="J24" i="1" s="1"/>
  <c r="M12" i="1"/>
  <c r="M24" i="1" s="1"/>
  <c r="N12" i="1"/>
  <c r="N24" i="1" s="1"/>
  <c r="Q12" i="1"/>
  <c r="Q24" i="1" s="1"/>
  <c r="AQ46" i="1"/>
  <c r="AD8" i="1"/>
  <c r="AT47" i="1"/>
  <c r="AL46" i="1"/>
  <c r="AV46" i="1"/>
  <c r="AW47" i="1"/>
  <c r="AM46" i="1"/>
  <c r="AS47" i="1"/>
  <c r="AU46" i="1"/>
  <c r="AJ46" i="1"/>
  <c r="AF46" i="1"/>
  <c r="AF50" i="1" s="1"/>
  <c r="AE46" i="1"/>
  <c r="T12" i="1"/>
  <c r="T24" i="1" s="1"/>
  <c r="X12" i="1"/>
  <c r="X24" i="1" s="1"/>
  <c r="AB12" i="1"/>
  <c r="AB24" i="1" s="1"/>
  <c r="AM47" i="1"/>
  <c r="AE47" i="1"/>
  <c r="AD5" i="1"/>
  <c r="AU47" i="1"/>
  <c r="AQ47" i="1"/>
  <c r="AJ47" i="1"/>
  <c r="AX47" i="1"/>
  <c r="AS46" i="1"/>
  <c r="AR47" i="1"/>
  <c r="AI46" i="1"/>
  <c r="AV47" i="1"/>
  <c r="AI47" i="1"/>
  <c r="AL47" i="1"/>
  <c r="AL50" i="1" s="1"/>
  <c r="AH46" i="1"/>
  <c r="W12" i="1"/>
  <c r="W24" i="1" s="1"/>
  <c r="H20" i="1"/>
  <c r="AA12" i="1"/>
  <c r="AA24" i="1" s="1"/>
  <c r="Y4" i="1"/>
  <c r="Y16" i="1" s="1"/>
  <c r="Z4" i="1"/>
  <c r="Z16" i="1" s="1"/>
  <c r="K4" i="1"/>
  <c r="K16" i="1" s="1"/>
  <c r="O4" i="1"/>
  <c r="O16" i="1" s="1"/>
  <c r="P4" i="1"/>
  <c r="P16" i="1" s="1"/>
  <c r="U4" i="1"/>
  <c r="U16" i="1" s="1"/>
  <c r="L4" i="1"/>
  <c r="L16" i="1" s="1"/>
  <c r="V4" i="1"/>
  <c r="V16" i="1" s="1"/>
  <c r="AX46" i="1"/>
  <c r="AT46" i="1"/>
  <c r="AW46" i="1"/>
  <c r="AR46" i="1"/>
  <c r="AG46" i="1"/>
  <c r="AG47" i="1"/>
  <c r="AK46" i="1"/>
  <c r="AK47" i="1"/>
  <c r="AP46" i="1"/>
  <c r="AP47" i="1"/>
  <c r="AH47" i="1"/>
  <c r="I4" i="1"/>
  <c r="I16" i="1" s="1"/>
  <c r="M4" i="1"/>
  <c r="M16" i="1" s="1"/>
  <c r="Q4" i="1"/>
  <c r="Q16" i="1" s="1"/>
  <c r="W4" i="1"/>
  <c r="W16" i="1" s="1"/>
  <c r="AA4" i="1"/>
  <c r="AA16" i="1" s="1"/>
  <c r="K12" i="1"/>
  <c r="K24" i="1" s="1"/>
  <c r="O12" i="1"/>
  <c r="O24" i="1" s="1"/>
  <c r="U12" i="1"/>
  <c r="U24" i="1" s="1"/>
  <c r="Y12" i="1"/>
  <c r="Y24" i="1" s="1"/>
  <c r="AA3" i="1"/>
  <c r="Y3" i="1"/>
  <c r="W3" i="1"/>
  <c r="U3" i="1"/>
  <c r="Q3" i="1"/>
  <c r="O3" i="1"/>
  <c r="M3" i="1"/>
  <c r="K3" i="1"/>
  <c r="I3" i="1"/>
  <c r="E8" i="1"/>
  <c r="J4" i="1"/>
  <c r="J16" i="1" s="1"/>
  <c r="N4" i="1"/>
  <c r="N16" i="1" s="1"/>
  <c r="T4" i="1"/>
  <c r="T16" i="1" s="1"/>
  <c r="X4" i="1"/>
  <c r="X16" i="1" s="1"/>
  <c r="AB4" i="1"/>
  <c r="AB16" i="1" s="1"/>
  <c r="L12" i="1"/>
  <c r="L24" i="1" s="1"/>
  <c r="P12" i="1"/>
  <c r="P24" i="1" s="1"/>
  <c r="V12" i="1"/>
  <c r="V24" i="1" s="1"/>
  <c r="Z12" i="1"/>
  <c r="Z24" i="1" s="1"/>
  <c r="AB11" i="1"/>
  <c r="Z11" i="1"/>
  <c r="X11" i="1"/>
  <c r="V11" i="1"/>
  <c r="T11" i="1"/>
  <c r="P11" i="1"/>
  <c r="N11" i="1"/>
  <c r="L11" i="1"/>
  <c r="J11" i="1"/>
  <c r="AB3" i="1"/>
  <c r="Z3" i="1"/>
  <c r="X3" i="1"/>
  <c r="V3" i="1"/>
  <c r="T3" i="1"/>
  <c r="P3" i="1"/>
  <c r="N3" i="1"/>
  <c r="L3" i="1"/>
  <c r="J3" i="1"/>
  <c r="E5" i="1"/>
  <c r="AA11" i="1"/>
  <c r="Y11" i="1"/>
  <c r="W11" i="1"/>
  <c r="U11" i="1"/>
  <c r="Q11" i="1"/>
  <c r="O11" i="1"/>
  <c r="M11" i="1"/>
  <c r="K11" i="1"/>
  <c r="I11" i="1"/>
  <c r="AX50" i="1" l="1"/>
  <c r="AS50" i="1"/>
  <c r="AQ50" i="1"/>
  <c r="AM50" i="1"/>
  <c r="AR50" i="1"/>
  <c r="AT50" i="1"/>
  <c r="W23" i="1"/>
  <c r="AA23" i="1"/>
  <c r="V23" i="1"/>
  <c r="U23" i="1"/>
  <c r="Y23" i="1"/>
  <c r="X23" i="1"/>
  <c r="Z23" i="1"/>
  <c r="AB23" i="1"/>
  <c r="L23" i="1"/>
  <c r="N23" i="1"/>
  <c r="P23" i="1"/>
  <c r="Q23" i="1"/>
  <c r="K23" i="1"/>
  <c r="M23" i="1"/>
  <c r="O23" i="1"/>
  <c r="J23" i="1"/>
  <c r="W15" i="1"/>
  <c r="Y15" i="1"/>
  <c r="AA15" i="1"/>
  <c r="X15" i="1"/>
  <c r="V15" i="1"/>
  <c r="Z15" i="1"/>
  <c r="AB15" i="1"/>
  <c r="U15" i="1"/>
  <c r="P15" i="1"/>
  <c r="K15" i="1"/>
  <c r="M15" i="1"/>
  <c r="O15" i="1"/>
  <c r="N15" i="1"/>
  <c r="J15" i="1"/>
  <c r="Q15" i="1"/>
  <c r="L15" i="1"/>
  <c r="AV50" i="1"/>
  <c r="AH50" i="1"/>
  <c r="AW50" i="1"/>
  <c r="AJ50" i="1"/>
  <c r="AI50" i="1"/>
  <c r="AU50" i="1"/>
  <c r="AE50" i="1"/>
  <c r="AG50" i="1"/>
  <c r="AK50" i="1"/>
  <c r="AP50" i="1"/>
  <c r="AC11" i="1"/>
  <c r="T23" i="1"/>
  <c r="I23" i="1"/>
  <c r="R11" i="1"/>
  <c r="T15" i="1"/>
  <c r="AC3" i="1"/>
  <c r="R3" i="1"/>
  <c r="I15" i="1"/>
  <c r="AC23" i="1" l="1"/>
  <c r="R23" i="1"/>
  <c r="AC15" i="1"/>
  <c r="R15" i="1"/>
  <c r="AD11" i="1"/>
  <c r="F53" i="1" s="1"/>
  <c r="AD3" i="1"/>
  <c r="Z53" i="1" l="1"/>
  <c r="Z55" i="1" s="1"/>
  <c r="X53" i="1"/>
  <c r="X55" i="1" s="1"/>
  <c r="W53" i="1"/>
  <c r="W55" i="1" s="1"/>
  <c r="U53" i="1"/>
  <c r="U55" i="1" s="1"/>
  <c r="V53" i="1"/>
  <c r="V55" i="1" s="1"/>
  <c r="AB53" i="1"/>
  <c r="AB55" i="1" s="1"/>
  <c r="Y53" i="1"/>
  <c r="Y55" i="1" s="1"/>
  <c r="T53" i="1"/>
  <c r="T55" i="1" s="1"/>
  <c r="AA53" i="1"/>
  <c r="AA55" i="1" s="1"/>
  <c r="I53" i="1"/>
  <c r="I55" i="1" s="1"/>
  <c r="J53" i="1"/>
  <c r="J55" i="1" s="1"/>
  <c r="M53" i="1"/>
  <c r="M55" i="1" s="1"/>
  <c r="Q53" i="1"/>
  <c r="Q55" i="1" s="1"/>
  <c r="L53" i="1"/>
  <c r="L55" i="1" s="1"/>
  <c r="N53" i="1"/>
  <c r="N55" i="1" s="1"/>
  <c r="P53" i="1"/>
  <c r="P55" i="1" s="1"/>
  <c r="O53" i="1"/>
  <c r="O55" i="1" s="1"/>
  <c r="K53" i="1"/>
  <c r="K55" i="1" s="1"/>
  <c r="G5" i="1"/>
  <c r="F42" i="1" s="1"/>
  <c r="G8" i="1"/>
  <c r="F52" i="1"/>
  <c r="AF8" i="1" l="1"/>
  <c r="AB52" i="1"/>
  <c r="AB54" i="1" s="1"/>
  <c r="Z52" i="1"/>
  <c r="Z54" i="1" s="1"/>
  <c r="Y52" i="1"/>
  <c r="Y54" i="1" s="1"/>
  <c r="V52" i="1"/>
  <c r="V54" i="1" s="1"/>
  <c r="X52" i="1"/>
  <c r="X54" i="1" s="1"/>
  <c r="U52" i="1"/>
  <c r="U54" i="1" s="1"/>
  <c r="W52" i="1"/>
  <c r="W54" i="1" s="1"/>
  <c r="AA52" i="1"/>
  <c r="AA54" i="1" s="1"/>
  <c r="T52" i="1"/>
  <c r="T54" i="1" s="1"/>
  <c r="I52" i="1"/>
  <c r="I54" i="1" s="1"/>
  <c r="J52" i="1"/>
  <c r="J54" i="1" s="1"/>
  <c r="K52" i="1"/>
  <c r="K54" i="1" s="1"/>
  <c r="O52" i="1"/>
  <c r="O54" i="1" s="1"/>
  <c r="Q52" i="1"/>
  <c r="Q54" i="1" s="1"/>
  <c r="L52" i="1"/>
  <c r="L54" i="1" s="1"/>
  <c r="N52" i="1"/>
  <c r="N54" i="1" s="1"/>
  <c r="P52" i="1"/>
  <c r="P54" i="1" s="1"/>
  <c r="M52" i="1"/>
  <c r="M54" i="1" s="1"/>
  <c r="G43" i="1"/>
  <c r="AE5" i="1"/>
  <c r="F43" i="1"/>
  <c r="AE8" i="1"/>
  <c r="G42" i="1"/>
  <c r="AX43" i="1" l="1"/>
  <c r="AP43" i="1"/>
  <c r="AR43" i="1"/>
  <c r="V21" i="1" s="1"/>
  <c r="AQ43" i="1"/>
  <c r="U21" i="1" s="1"/>
  <c r="AW43" i="1"/>
  <c r="AA21" i="1" s="1"/>
  <c r="AV43" i="1"/>
  <c r="Z21" i="1" s="1"/>
  <c r="AU43" i="1"/>
  <c r="Y21" i="1" s="1"/>
  <c r="AS43" i="1"/>
  <c r="W21" i="1" s="1"/>
  <c r="AT43" i="1"/>
  <c r="AE43" i="1"/>
  <c r="AM43" i="1"/>
  <c r="Q21" i="1" s="1"/>
  <c r="AL43" i="1"/>
  <c r="P21" i="1" s="1"/>
  <c r="AK43" i="1"/>
  <c r="O21" i="1" s="1"/>
  <c r="AJ43" i="1"/>
  <c r="N21" i="1" s="1"/>
  <c r="AI43" i="1"/>
  <c r="M21" i="1" s="1"/>
  <c r="AH43" i="1"/>
  <c r="L21" i="1" s="1"/>
  <c r="AG43" i="1"/>
  <c r="K21" i="1" s="1"/>
  <c r="AF43" i="1"/>
  <c r="J21" i="1" s="1"/>
  <c r="AX42" i="1"/>
  <c r="AB17" i="1" s="1"/>
  <c r="AP42" i="1"/>
  <c r="T17" i="1" s="1"/>
  <c r="AW42" i="1"/>
  <c r="AA17" i="1" s="1"/>
  <c r="AV42" i="1"/>
  <c r="Z17" i="1" s="1"/>
  <c r="AU42" i="1"/>
  <c r="Y17" i="1" s="1"/>
  <c r="AT42" i="1"/>
  <c r="X17" i="1" s="1"/>
  <c r="AS42" i="1"/>
  <c r="W17" i="1" s="1"/>
  <c r="AR42" i="1"/>
  <c r="V17" i="1" s="1"/>
  <c r="AQ42" i="1"/>
  <c r="U17" i="1" s="1"/>
  <c r="AE42" i="1"/>
  <c r="I17" i="1" s="1"/>
  <c r="AM42" i="1"/>
  <c r="Q17" i="1" s="1"/>
  <c r="AG42" i="1"/>
  <c r="K17" i="1" s="1"/>
  <c r="AL42" i="1"/>
  <c r="P17" i="1" s="1"/>
  <c r="AH42" i="1"/>
  <c r="L17" i="1" s="1"/>
  <c r="AK42" i="1"/>
  <c r="O17" i="1" s="1"/>
  <c r="AF42" i="1"/>
  <c r="J17" i="1" s="1"/>
  <c r="AJ42" i="1"/>
  <c r="N17" i="1" s="1"/>
  <c r="AI42" i="1"/>
  <c r="M17" i="1" s="1"/>
  <c r="AB43" i="1"/>
  <c r="T43" i="1"/>
  <c r="W43" i="1"/>
  <c r="U43" i="1"/>
  <c r="AA43" i="1"/>
  <c r="Z43" i="1"/>
  <c r="X43" i="1"/>
  <c r="V43" i="1"/>
  <c r="Y43" i="1"/>
  <c r="Q43" i="1"/>
  <c r="K43" i="1"/>
  <c r="P43" i="1"/>
  <c r="O43" i="1"/>
  <c r="L43" i="1"/>
  <c r="N43" i="1"/>
  <c r="J43" i="1"/>
  <c r="M43" i="1"/>
  <c r="X21" i="1"/>
  <c r="I43" i="1"/>
  <c r="AB42" i="1"/>
  <c r="T42" i="1"/>
  <c r="Y42" i="1"/>
  <c r="AA42" i="1"/>
  <c r="U42" i="1"/>
  <c r="Z42" i="1"/>
  <c r="X42" i="1"/>
  <c r="W42" i="1"/>
  <c r="V42" i="1"/>
  <c r="I42" i="1"/>
  <c r="Q42" i="1"/>
  <c r="P42" i="1"/>
  <c r="O42" i="1"/>
  <c r="N42" i="1"/>
  <c r="M42" i="1"/>
  <c r="L42" i="1"/>
  <c r="K42" i="1"/>
  <c r="J42" i="1"/>
  <c r="AF5" i="1"/>
  <c r="I21" i="1"/>
  <c r="T21" i="1"/>
  <c r="AB21" i="1"/>
  <c r="AB9" i="1" l="1"/>
  <c r="AB45" i="1"/>
  <c r="AA9" i="1"/>
  <c r="AA45" i="1"/>
  <c r="Z9" i="1"/>
  <c r="Z45" i="1"/>
  <c r="Y9" i="1"/>
  <c r="Y45" i="1"/>
  <c r="X9" i="1"/>
  <c r="X45" i="1"/>
  <c r="W9" i="1"/>
  <c r="W45" i="1"/>
  <c r="V9" i="1"/>
  <c r="V45" i="1"/>
  <c r="U9" i="1"/>
  <c r="U45" i="1"/>
  <c r="T9" i="1"/>
  <c r="T45" i="1"/>
  <c r="Q9" i="1"/>
  <c r="Q45" i="1"/>
  <c r="P9" i="1"/>
  <c r="P45" i="1"/>
  <c r="O9" i="1"/>
  <c r="O45" i="1"/>
  <c r="N9" i="1"/>
  <c r="N45" i="1"/>
  <c r="M9" i="1"/>
  <c r="M45" i="1"/>
  <c r="L9" i="1"/>
  <c r="L45" i="1"/>
  <c r="K9" i="1"/>
  <c r="K45" i="1"/>
  <c r="J9" i="1"/>
  <c r="J45" i="1"/>
  <c r="I9" i="1"/>
  <c r="I45" i="1"/>
  <c r="AB5" i="1"/>
  <c r="AB44" i="1"/>
  <c r="AA5" i="1"/>
  <c r="AA44" i="1"/>
  <c r="Z5" i="1"/>
  <c r="Z44" i="1"/>
  <c r="Y5" i="1"/>
  <c r="Y44" i="1"/>
  <c r="X5" i="1"/>
  <c r="X44" i="1"/>
  <c r="W5" i="1"/>
  <c r="W44" i="1"/>
  <c r="V5" i="1"/>
  <c r="V44" i="1"/>
  <c r="U5" i="1"/>
  <c r="U44" i="1"/>
  <c r="T5" i="1"/>
  <c r="T44" i="1"/>
  <c r="Q5" i="1"/>
  <c r="Q44" i="1"/>
  <c r="P5" i="1"/>
  <c r="P44" i="1"/>
  <c r="O5" i="1"/>
  <c r="O44" i="1"/>
  <c r="N5" i="1"/>
  <c r="N44" i="1"/>
  <c r="M5" i="1"/>
  <c r="M44" i="1"/>
  <c r="L5" i="1"/>
  <c r="L44" i="1"/>
  <c r="K5" i="1"/>
  <c r="K44" i="1"/>
  <c r="J5" i="1"/>
  <c r="J44" i="1"/>
  <c r="I5" i="1"/>
  <c r="I44" i="1"/>
  <c r="AB47" i="1" l="1"/>
  <c r="AB46" i="1"/>
  <c r="AA47" i="1"/>
  <c r="AA46" i="1"/>
  <c r="Z46" i="1"/>
  <c r="Z47" i="1"/>
  <c r="Y46" i="1"/>
  <c r="Y47" i="1"/>
  <c r="X47" i="1"/>
  <c r="X46" i="1"/>
  <c r="W46" i="1"/>
  <c r="W47" i="1"/>
  <c r="V47" i="1"/>
  <c r="V46" i="1"/>
  <c r="U47" i="1"/>
  <c r="U46" i="1"/>
  <c r="T47" i="1"/>
  <c r="T46" i="1"/>
  <c r="Q47" i="1"/>
  <c r="Q46" i="1"/>
  <c r="P47" i="1"/>
  <c r="P46" i="1"/>
  <c r="O47" i="1"/>
  <c r="O46" i="1"/>
  <c r="N46" i="1"/>
  <c r="N47" i="1"/>
  <c r="M46" i="1"/>
  <c r="M47" i="1"/>
  <c r="L47" i="1"/>
  <c r="L46" i="1"/>
  <c r="K47" i="1"/>
  <c r="K46" i="1"/>
  <c r="J47" i="1"/>
  <c r="J46" i="1"/>
  <c r="I47" i="1"/>
  <c r="I46" i="1"/>
  <c r="AL48" i="1" l="1"/>
  <c r="Q48" i="1"/>
  <c r="AR48" i="1"/>
  <c r="AA48" i="1"/>
  <c r="K48" i="1"/>
  <c r="I48" i="1"/>
  <c r="AE48" i="1"/>
  <c r="W48" i="1"/>
  <c r="O48" i="1"/>
  <c r="M48" i="1"/>
  <c r="P48" i="1"/>
  <c r="AW48" i="1"/>
  <c r="AM48" i="1"/>
  <c r="AX48" i="1"/>
  <c r="AK48" i="1"/>
  <c r="V48" i="1"/>
  <c r="AJ48" i="1"/>
  <c r="X48" i="1"/>
  <c r="AS48" i="1"/>
  <c r="U48" i="1"/>
  <c r="L48" i="1"/>
  <c r="N48" i="1"/>
  <c r="AH48" i="1"/>
  <c r="J48" i="1"/>
  <c r="T48" i="1"/>
  <c r="AP48" i="1"/>
  <c r="AU48" i="1"/>
  <c r="AF48" i="1"/>
  <c r="AB48" i="1"/>
  <c r="AV48" i="1"/>
  <c r="Z48" i="1"/>
  <c r="Z50" i="1" s="1"/>
  <c r="AI48" i="1"/>
  <c r="AG48" i="1"/>
  <c r="AQ48" i="1"/>
  <c r="Y48" i="1"/>
  <c r="AT48" i="1"/>
  <c r="M49" i="1"/>
  <c r="AX49" i="1"/>
  <c r="W49" i="1"/>
  <c r="AI49" i="1"/>
  <c r="J49" i="1"/>
  <c r="AJ49" i="1"/>
  <c r="Q49" i="1"/>
  <c r="AH49" i="1"/>
  <c r="AQ49" i="1"/>
  <c r="N49" i="1"/>
  <c r="AP49" i="1"/>
  <c r="K49" i="1"/>
  <c r="P49" i="1"/>
  <c r="AT49" i="1"/>
  <c r="Z49" i="1"/>
  <c r="V49" i="1"/>
  <c r="AE49" i="1"/>
  <c r="AM49" i="1"/>
  <c r="AK49" i="1"/>
  <c r="AV49" i="1"/>
  <c r="I49" i="1"/>
  <c r="Y49" i="1"/>
  <c r="AS49" i="1"/>
  <c r="U49" i="1"/>
  <c r="AB49" i="1"/>
  <c r="O49" i="1"/>
  <c r="AF49" i="1"/>
  <c r="X49" i="1"/>
  <c r="T49" i="1"/>
  <c r="AU49" i="1"/>
  <c r="AR49" i="1"/>
  <c r="AL49" i="1"/>
  <c r="AG49" i="1"/>
  <c r="L49" i="1"/>
  <c r="AW49" i="1"/>
  <c r="AA49" i="1"/>
  <c r="AA50" i="1" l="1"/>
  <c r="AB50" i="1"/>
  <c r="Y50" i="1"/>
  <c r="U50" i="1"/>
  <c r="V50" i="1"/>
  <c r="X50" i="1"/>
  <c r="W50" i="1"/>
  <c r="T50" i="1"/>
  <c r="T51" i="1" s="1"/>
  <c r="T8" i="1" s="1"/>
  <c r="P50" i="1"/>
  <c r="P8" i="1" s="1"/>
  <c r="Q50" i="1"/>
  <c r="Q8" i="1" s="1"/>
  <c r="I50" i="1"/>
  <c r="I8" i="1" s="1"/>
  <c r="M50" i="1"/>
  <c r="M7" i="1" s="1"/>
  <c r="L50" i="1"/>
  <c r="L7" i="1" s="1"/>
  <c r="O50" i="1"/>
  <c r="O8" i="1" s="1"/>
  <c r="N50" i="1"/>
  <c r="N8" i="1" s="1"/>
  <c r="K50" i="1"/>
  <c r="K7" i="1" s="1"/>
  <c r="J50" i="1"/>
  <c r="J7" i="1" s="1"/>
  <c r="T7" i="1" l="1"/>
  <c r="U51" i="1"/>
  <c r="V51" i="1" s="1"/>
  <c r="P7" i="1"/>
  <c r="I7" i="1"/>
  <c r="M8" i="1"/>
  <c r="L8" i="1"/>
  <c r="N7" i="1"/>
  <c r="Q7" i="1"/>
  <c r="O7" i="1"/>
  <c r="J8" i="1"/>
  <c r="K8" i="1"/>
  <c r="U7" i="1" l="1"/>
  <c r="U8" i="1"/>
  <c r="W51" i="1"/>
  <c r="X51" i="1" s="1"/>
  <c r="V8" i="1"/>
  <c r="V7" i="1"/>
  <c r="X8" i="1" l="1"/>
  <c r="X7" i="1"/>
  <c r="W8" i="1"/>
  <c r="W7" i="1"/>
  <c r="Y51" i="1"/>
  <c r="Y7" i="1" l="1"/>
  <c r="Y8" i="1"/>
  <c r="Z51" i="1"/>
  <c r="AA51" i="1" l="1"/>
  <c r="Z8" i="1"/>
  <c r="Z7" i="1"/>
  <c r="AB51" i="1" l="1"/>
  <c r="AA8" i="1"/>
  <c r="AA7" i="1"/>
  <c r="AE51" i="1" l="1"/>
  <c r="AB7" i="1"/>
  <c r="AB8" i="1"/>
  <c r="AF51" i="1" l="1"/>
  <c r="AG51" i="1" s="1"/>
  <c r="I19" i="1"/>
  <c r="I20" i="1"/>
  <c r="AH51" i="1" l="1"/>
  <c r="AI51" i="1" s="1"/>
  <c r="K20" i="1"/>
  <c r="K19" i="1"/>
  <c r="J19" i="1"/>
  <c r="J20" i="1"/>
  <c r="M20" i="1" l="1"/>
  <c r="M19" i="1"/>
  <c r="AJ51" i="1"/>
  <c r="AK51" i="1" s="1"/>
  <c r="L19" i="1"/>
  <c r="L20" i="1"/>
  <c r="O20" i="1" l="1"/>
  <c r="O19" i="1"/>
  <c r="AL51" i="1"/>
  <c r="N20" i="1"/>
  <c r="N19" i="1"/>
  <c r="AM51" i="1" l="1"/>
  <c r="AP51" i="1" s="1"/>
  <c r="P19" i="1"/>
  <c r="P20" i="1"/>
  <c r="AQ51" i="1" l="1"/>
  <c r="T20" i="1"/>
  <c r="T19" i="1"/>
  <c r="Q20" i="1"/>
  <c r="Q19" i="1"/>
  <c r="U19" i="1" l="1"/>
  <c r="U20" i="1"/>
  <c r="AR51" i="1"/>
  <c r="V20" i="1" l="1"/>
  <c r="V19" i="1"/>
  <c r="AS51" i="1"/>
  <c r="AT51" i="1" s="1"/>
  <c r="X20" i="1" l="1"/>
  <c r="X19" i="1"/>
  <c r="AU51" i="1"/>
  <c r="W20" i="1"/>
  <c r="W19" i="1"/>
  <c r="AV51" i="1" l="1"/>
  <c r="Y20" i="1"/>
  <c r="Y19" i="1"/>
  <c r="Z20" i="1" l="1"/>
  <c r="Z19" i="1"/>
  <c r="AW51" i="1"/>
  <c r="AX51" i="1" s="1"/>
  <c r="AB20" i="1" l="1"/>
  <c r="AB19" i="1"/>
  <c r="AA19" i="1"/>
  <c r="AA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Lindstrom</author>
    <author>Microsoft Office User</author>
  </authors>
  <commentList>
    <comment ref="H42" authorId="0" shapeId="0" xr:uid="{00000000-0006-0000-0000-000001000000}">
      <text>
        <r>
          <rPr>
            <sz val="9"/>
            <color rgb="FF000000"/>
            <rFont val="Calibri"/>
            <family val="2"/>
          </rPr>
          <t xml:space="preserve">Number of strokes received on this hole over competitor.
</t>
        </r>
      </text>
    </comment>
    <comment ref="H44" authorId="0" shapeId="0" xr:uid="{00000000-0006-0000-0000-000002000000}">
      <text>
        <r>
          <rPr>
            <sz val="9"/>
            <color rgb="FF000000"/>
            <rFont val="Calibri"/>
            <family val="2"/>
          </rPr>
          <t>Net score on this hole.</t>
        </r>
      </text>
    </comment>
    <comment ref="H46" authorId="0" shapeId="0" xr:uid="{00000000-0006-0000-0000-000003000000}">
      <text>
        <r>
          <rPr>
            <sz val="9"/>
            <color rgb="FF000000"/>
            <rFont val="Calibri"/>
            <family val="2"/>
          </rPr>
          <t>1 if player wins this hole; otherwise zero.</t>
        </r>
      </text>
    </comment>
    <comment ref="H48" authorId="0" shapeId="0" xr:uid="{00000000-0006-0000-0000-000004000000}">
      <text>
        <r>
          <rPr>
            <sz val="9"/>
            <color rgb="FF000000"/>
            <rFont val="Calibri"/>
            <family val="2"/>
          </rPr>
          <t>Number of holes won so far.</t>
        </r>
      </text>
    </comment>
    <comment ref="H50" authorId="0" shapeId="0" xr:uid="{00000000-0006-0000-0000-000005000000}">
      <text>
        <r>
          <rPr>
            <sz val="9"/>
            <color rgb="FF000000"/>
            <rFont val="Calibri"/>
            <family val="2"/>
          </rPr>
          <t>Lead through this hole.  Positive if player A leads; negative if player B leads.</t>
        </r>
      </text>
    </comment>
    <comment ref="H51" authorId="0" shapeId="0" xr:uid="{00000000-0006-0000-0000-000006000000}">
      <text>
        <r>
          <rPr>
            <sz val="9"/>
            <color rgb="FF000000"/>
            <rFont val="Calibri"/>
            <family val="2"/>
          </rPr>
          <t>Does the match end on this hole?  0 = no; 1 = yes; blank = match already over.</t>
        </r>
      </text>
    </comment>
    <comment ref="H52" authorId="0" shapeId="0" xr:uid="{B56742D5-5ED8-F04A-9791-F34B88B30FFA}">
      <text>
        <r>
          <rPr>
            <sz val="10"/>
            <color rgb="FF000000"/>
            <rFont val="Tahoma"/>
            <family val="2"/>
          </rPr>
          <t>Net par based on actual course handicap for handicapping purposes.</t>
        </r>
      </text>
    </comment>
    <comment ref="H54" authorId="1" shapeId="0" xr:uid="{00000000-0006-0000-0000-000007000000}">
      <text>
        <r>
          <rPr>
            <sz val="10"/>
            <color rgb="FF000000"/>
            <rFont val="Calibri"/>
            <family val="2"/>
          </rPr>
          <t>ESC score for handicap posting purposes.</t>
        </r>
      </text>
    </comment>
  </commentList>
</comments>
</file>

<file path=xl/sharedStrings.xml><?xml version="1.0" encoding="utf-8"?>
<sst xmlns="http://schemas.openxmlformats.org/spreadsheetml/2006/main" count="174" uniqueCount="89">
  <si>
    <t>Player</t>
  </si>
  <si>
    <t>Course</t>
  </si>
  <si>
    <t>Rating</t>
  </si>
  <si>
    <t>Slope</t>
  </si>
  <si>
    <t>Index</t>
  </si>
  <si>
    <t>CH</t>
  </si>
  <si>
    <t>HCP</t>
  </si>
  <si>
    <t>Par</t>
  </si>
  <si>
    <t>Hole</t>
  </si>
  <si>
    <t>win</t>
  </si>
  <si>
    <t>lead</t>
  </si>
  <si>
    <t>pops</t>
  </si>
  <si>
    <t>net</t>
  </si>
  <si>
    <t>end</t>
  </si>
  <si>
    <t>OUT</t>
  </si>
  <si>
    <t>IN</t>
  </si>
  <si>
    <t>TOTAL</t>
  </si>
  <si>
    <t>Instructions</t>
  </si>
  <si>
    <t>Notes</t>
  </si>
  <si>
    <t>2. If course handicaps differ, then the number of strokes received by the higher-handicap player on each hole is indicated by dots.</t>
  </si>
  <si>
    <t>3. The shaded rows in the middle show the match score following the completion of each hole.  The final match score is shown in red.</t>
  </si>
  <si>
    <t>3. Enter hole-by-hole gross scores.  Mark an unfinished hole with 'X', e.g., if a player concedes the hole to their opponent and picks up.</t>
  </si>
  <si>
    <t>5. E-mail the completed scorecard to Peter Lindstrom (pl@llnl.gov) and Scott Vonhof (vonhof1@llnl.gov), making sure to carbon copy your opponent.</t>
  </si>
  <si>
    <t>NET</t>
  </si>
  <si>
    <t>POST</t>
  </si>
  <si>
    <t>Date</t>
  </si>
  <si>
    <t>Course and tees</t>
  </si>
  <si>
    <t>First 9</t>
  </si>
  <si>
    <t>Second 9</t>
  </si>
  <si>
    <t>PAR</t>
  </si>
  <si>
    <t>Chardonnay</t>
  </si>
  <si>
    <t>Zinfandel</t>
  </si>
  <si>
    <t>Merlot</t>
  </si>
  <si>
    <t>Front 9</t>
  </si>
  <si>
    <t>Back 9</t>
  </si>
  <si>
    <t>Other (enter course info)</t>
  </si>
  <si>
    <t>4. Scores for all 18 or 36 holes may be entered, but any hole following the end of the match is ignored.</t>
  </si>
  <si>
    <t>1. Enter full player names, handicap indexes in effect on the day of play, and match date.  You may enter data only in the white cells.</t>
  </si>
  <si>
    <t>6. The scorecard may be set up, printed, and used to score the match.  For best results, print cells E2:AF24.</t>
  </si>
  <si>
    <t>5. Any additional, short notes can be communicated to the directors in the 'Notes' field.</t>
  </si>
  <si>
    <t>2. Enter course name in column A.</t>
  </si>
  <si>
    <t>3. Name the two nines in columns B and C, e.g., if the match started on hole #10, enter 'Back 9' in column B.</t>
  </si>
  <si>
    <r>
      <t xml:space="preserve">4. Look up the course rating and slope at http://ncrdb.usga.org.  </t>
    </r>
    <r>
      <rPr>
        <b/>
        <sz val="12"/>
        <color theme="5"/>
        <rFont val="Calibri (Body)"/>
      </rPr>
      <t>YOU MUST CONSULT THIS WEBSITE!</t>
    </r>
    <r>
      <rPr>
        <sz val="12"/>
        <color theme="1"/>
        <rFont val="Calibri"/>
        <family val="2"/>
        <scheme val="minor"/>
      </rPr>
      <t xml:space="preserve">  Do </t>
    </r>
    <r>
      <rPr>
        <b/>
        <sz val="12"/>
        <color theme="1"/>
        <rFont val="Calibri"/>
        <family val="2"/>
        <scheme val="minor"/>
      </rPr>
      <t>NOT</t>
    </r>
    <r>
      <rPr>
        <sz val="12"/>
        <color theme="1"/>
        <rFont val="Calibri"/>
        <family val="2"/>
        <scheme val="minor"/>
      </rPr>
      <t xml:space="preserve"> copy the CR/Slope from the course's printed scorecard.</t>
    </r>
  </si>
  <si>
    <t>6. Enter hole-by-hole handicaps in columns X-AO, as shown on the course's printed scorecard.  See note #5 if play began on the back nine.</t>
  </si>
  <si>
    <t>Other tees</t>
  </si>
  <si>
    <t>course ID</t>
  </si>
  <si>
    <t>ESC</t>
  </si>
  <si>
    <t>Poppy Ridge C/Z gold (W)</t>
  </si>
  <si>
    <t>Poppy Ridge Z/M gold (W)</t>
  </si>
  <si>
    <t>Poppy Ridge C/Z white</t>
  </si>
  <si>
    <t>Poppy Ridge M/C white</t>
  </si>
  <si>
    <t>Poppy Ridge Z/M white</t>
  </si>
  <si>
    <t>Poppy Ridge Z/C white</t>
  </si>
  <si>
    <t>Poppy Ridge C/M white</t>
  </si>
  <si>
    <t>Poppy Ridge M/Z white</t>
  </si>
  <si>
    <t>Poppy Ridge C/Z blue</t>
  </si>
  <si>
    <t>Poppy Ridge M/C blue</t>
  </si>
  <si>
    <t>Poppy Ridge Z/M blue</t>
  </si>
  <si>
    <t>Poppy Ridge Z/C blue</t>
  </si>
  <si>
    <t>Poppy Ridge C/M blue</t>
  </si>
  <si>
    <t>Poppy Ridge M/Z blue</t>
  </si>
  <si>
    <t>Callippe white</t>
  </si>
  <si>
    <t>Callippe B9/F9 white</t>
  </si>
  <si>
    <t>Callippe blue</t>
  </si>
  <si>
    <t>Callippe B9/F9 blue</t>
  </si>
  <si>
    <t>Las Positas white</t>
  </si>
  <si>
    <t>Las Positas B9/F9 white</t>
  </si>
  <si>
    <t>Las Positas blue</t>
  </si>
  <si>
    <t>Las Positas B9/F9 blue</t>
  </si>
  <si>
    <t>Wente white</t>
  </si>
  <si>
    <t>Wente blue</t>
  </si>
  <si>
    <t>Poppy Ridge M/C gold (W)</t>
  </si>
  <si>
    <t>Poppy Ridge Z/C gold (W)</t>
  </si>
  <si>
    <t>Poppy Ridge C/M gold (W)</t>
  </si>
  <si>
    <t>Poppy Ridge M/Z gold (W)</t>
  </si>
  <si>
    <t>5. Enter hole-by-hole pars in columns F-W.  If play began on hole #10, enter the 10th hole par for hole #1 in column F, etc.</t>
  </si>
  <si>
    <t>7. Be sure to consult the scorecard for differences in par and hole handicap for women.</t>
  </si>
  <si>
    <t>Callippe red (W)</t>
  </si>
  <si>
    <t>Las Positas red (W)</t>
  </si>
  <si>
    <t>Wente red (W)</t>
  </si>
  <si>
    <t>1. If the course or set of tees played are not available from the list above, enter the relevant information on line 34.  Use also line 35 if the players played from different tees.</t>
  </si>
  <si>
    <t>1. The scorecard accommodates different tees for the two players, e.g., if men and women compete against each other.  Women's tees are marked with (W).</t>
  </si>
  <si>
    <t>2. Select a course/tees for both players.  If the course is not on the list, enter all relevant information on the 'Courses' tab, line 34 (and 35, if the players play from different tees).  Both hole pars and handicaps are used to score the match and must be completed.</t>
  </si>
  <si>
    <t>4. If the match is tied after 18 holes and extra holes are needed (elimination play only), mark them on holes 19-36.  The 19th hole should be the same as the 1st hole.</t>
  </si>
  <si>
    <t>PH</t>
  </si>
  <si>
    <t>holes
won</t>
  </si>
  <si>
    <t>net
par</t>
  </si>
  <si>
    <t>Tiger Woods</t>
  </si>
  <si>
    <t>Roy McAvoy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</si>
</sst>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quot;&quot;"/>
  </numFmts>
  <fonts count="12">
    <font>
      <sz val="12"/>
      <color theme="1"/>
      <name val="Calibri"/>
      <family val="2"/>
      <scheme val="minor"/>
    </font>
    <font>
      <sz val="12"/>
      <color theme="0"/>
      <name val="Calibri"/>
      <family val="2"/>
      <scheme val="minor"/>
    </font>
    <font>
      <u/>
      <sz val="12"/>
      <color theme="10"/>
      <name val="Calibri"/>
      <family val="2"/>
      <scheme val="minor"/>
    </font>
    <font>
      <u/>
      <sz val="12"/>
      <color theme="11"/>
      <name val="Calibri"/>
      <family val="2"/>
      <scheme val="minor"/>
    </font>
    <font>
      <sz val="12"/>
      <color theme="0" tint="-0.499984740745262"/>
      <name val="Calibri"/>
      <family val="2"/>
      <scheme val="minor"/>
    </font>
    <font>
      <b/>
      <u/>
      <sz val="12"/>
      <color theme="1"/>
      <name val="Calibri"/>
      <family val="2"/>
      <scheme val="minor"/>
    </font>
    <font>
      <b/>
      <sz val="12"/>
      <color theme="1"/>
      <name val="Calibri"/>
      <family val="2"/>
      <scheme val="minor"/>
    </font>
    <font>
      <sz val="8"/>
      <name val="Calibri"/>
      <family val="2"/>
      <scheme val="minor"/>
    </font>
    <font>
      <b/>
      <sz val="12"/>
      <color theme="5"/>
      <name val="Calibri (Body)"/>
    </font>
    <font>
      <sz val="10"/>
      <color rgb="FF000000"/>
      <name val="Calibri"/>
      <family val="2"/>
    </font>
    <font>
      <sz val="9"/>
      <color rgb="FF000000"/>
      <name val="Calibri"/>
      <family val="2"/>
    </font>
    <font>
      <sz val="10"/>
      <color rgb="FF000000"/>
      <name val="Tahoma"/>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3" tint="0.79998168889431442"/>
        <bgColor indexed="64"/>
      </patternFill>
    </fill>
  </fills>
  <borders count="5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top/>
      <bottom style="thin">
        <color auto="1"/>
      </bottom>
      <diagonal/>
    </border>
    <border>
      <left style="thin">
        <color auto="1"/>
      </left>
      <right/>
      <top/>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style="medium">
        <color auto="1"/>
      </top>
      <bottom/>
      <diagonal/>
    </border>
    <border>
      <left/>
      <right style="thin">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s>
  <cellStyleXfs count="15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6">
    <xf numFmtId="0" fontId="0" fillId="0" borderId="0" xfId="0"/>
    <xf numFmtId="0" fontId="0" fillId="3" borderId="22" xfId="0" applyFill="1" applyBorder="1" applyAlignment="1" applyProtection="1">
      <alignment horizontal="center"/>
      <protection locked="0"/>
    </xf>
    <xf numFmtId="0" fontId="0" fillId="3" borderId="23" xfId="0" applyFill="1" applyBorder="1" applyAlignment="1" applyProtection="1">
      <alignment horizontal="center"/>
      <protection locked="0"/>
    </xf>
    <xf numFmtId="0" fontId="0" fillId="3" borderId="24"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34" xfId="0" applyFill="1" applyBorder="1" applyAlignment="1" applyProtection="1">
      <alignment horizontal="center"/>
      <protection locked="0"/>
    </xf>
    <xf numFmtId="0" fontId="0" fillId="3" borderId="36" xfId="0" applyFill="1" applyBorder="1" applyAlignment="1" applyProtection="1">
      <alignment horizontal="center"/>
      <protection locked="0"/>
    </xf>
    <xf numFmtId="0" fontId="1" fillId="2" borderId="21" xfId="0" applyFont="1" applyFill="1" applyBorder="1" applyAlignment="1" applyProtection="1">
      <alignment horizontal="center"/>
    </xf>
    <xf numFmtId="0" fontId="0" fillId="0" borderId="0" xfId="0" applyProtection="1"/>
    <xf numFmtId="0" fontId="0" fillId="0" borderId="0" xfId="0" applyAlignment="1" applyProtection="1">
      <alignment horizontal="center"/>
    </xf>
    <xf numFmtId="0" fontId="1" fillId="2" borderId="19" xfId="0" applyFont="1" applyFill="1" applyBorder="1" applyAlignment="1" applyProtection="1">
      <alignment horizontal="center"/>
    </xf>
    <xf numFmtId="0" fontId="1" fillId="2" borderId="10" xfId="0" applyFont="1" applyFill="1" applyBorder="1" applyAlignment="1" applyProtection="1">
      <alignment horizontal="center"/>
    </xf>
    <xf numFmtId="0" fontId="1" fillId="2" borderId="11" xfId="0" applyFont="1" applyFill="1" applyBorder="1" applyAlignment="1" applyProtection="1">
      <alignment horizontal="center"/>
    </xf>
    <xf numFmtId="0" fontId="1" fillId="2" borderId="12" xfId="0" applyFont="1" applyFill="1" applyBorder="1" applyAlignment="1" applyProtection="1">
      <alignment horizontal="center"/>
    </xf>
    <xf numFmtId="0" fontId="6" fillId="3" borderId="28" xfId="0" applyFont="1" applyFill="1" applyBorder="1" applyAlignment="1" applyProtection="1">
      <alignment horizontal="center"/>
    </xf>
    <xf numFmtId="0" fontId="6" fillId="3" borderId="29" xfId="0" applyFont="1" applyFill="1" applyBorder="1" applyAlignment="1" applyProtection="1">
      <alignment horizontal="center"/>
    </xf>
    <xf numFmtId="0" fontId="6" fillId="3" borderId="30" xfId="0" applyFont="1" applyFill="1" applyBorder="1" applyAlignment="1" applyProtection="1">
      <alignment horizontal="center"/>
    </xf>
    <xf numFmtId="0" fontId="6" fillId="3" borderId="16" xfId="0" applyFont="1" applyFill="1" applyBorder="1" applyAlignment="1" applyProtection="1">
      <alignment horizontal="center"/>
    </xf>
    <xf numFmtId="0" fontId="6" fillId="3" borderId="17" xfId="0" applyFont="1" applyFill="1" applyBorder="1" applyAlignment="1" applyProtection="1">
      <alignment horizontal="center"/>
    </xf>
    <xf numFmtId="0" fontId="6" fillId="3" borderId="18" xfId="0" applyFont="1" applyFill="1" applyBorder="1" applyAlignment="1" applyProtection="1">
      <alignment horizontal="center"/>
    </xf>
    <xf numFmtId="0" fontId="0" fillId="0" borderId="0" xfId="0" applyFill="1" applyProtection="1"/>
    <xf numFmtId="0" fontId="0" fillId="0" borderId="0" xfId="0" applyFill="1" applyBorder="1" applyAlignment="1" applyProtection="1">
      <alignment horizontal="left" vertical="center"/>
    </xf>
    <xf numFmtId="164" fontId="0" fillId="0"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xf>
    <xf numFmtId="0" fontId="4" fillId="0" borderId="0" xfId="0" applyFont="1" applyFill="1" applyBorder="1" applyAlignment="1" applyProtection="1">
      <alignment horizontal="center" vertical="center"/>
    </xf>
    <xf numFmtId="0" fontId="5" fillId="0" borderId="0" xfId="0" applyFont="1" applyProtection="1"/>
    <xf numFmtId="0" fontId="1" fillId="2" borderId="5" xfId="0" applyFont="1" applyFill="1" applyBorder="1" applyAlignment="1" applyProtection="1">
      <alignment horizontal="center"/>
    </xf>
    <xf numFmtId="0" fontId="1" fillId="2" borderId="6" xfId="0" applyFont="1" applyFill="1" applyBorder="1" applyAlignment="1" applyProtection="1">
      <alignment horizontal="center"/>
    </xf>
    <xf numFmtId="0" fontId="1" fillId="2" borderId="7" xfId="0" applyFont="1" applyFill="1" applyBorder="1" applyAlignment="1" applyProtection="1">
      <alignment horizontal="center"/>
    </xf>
    <xf numFmtId="0" fontId="0" fillId="4" borderId="2" xfId="0" applyFill="1" applyBorder="1" applyProtection="1"/>
    <xf numFmtId="0" fontId="0" fillId="4" borderId="3" xfId="0" applyFill="1" applyBorder="1" applyProtection="1"/>
    <xf numFmtId="164" fontId="0" fillId="4" borderId="3" xfId="0" applyNumberFormat="1" applyFill="1" applyBorder="1" applyAlignment="1" applyProtection="1">
      <alignment horizontal="center"/>
    </xf>
    <xf numFmtId="0" fontId="0" fillId="4" borderId="4" xfId="0" applyFill="1" applyBorder="1" applyAlignment="1" applyProtection="1">
      <alignment horizontal="center"/>
    </xf>
    <xf numFmtId="0" fontId="0" fillId="4" borderId="2" xfId="0" applyFill="1" applyBorder="1" applyAlignment="1" applyProtection="1">
      <alignment horizontal="center"/>
    </xf>
    <xf numFmtId="0" fontId="0" fillId="4" borderId="3" xfId="0" applyFill="1" applyBorder="1" applyAlignment="1" applyProtection="1">
      <alignment horizontal="center"/>
    </xf>
    <xf numFmtId="0" fontId="0" fillId="4" borderId="51" xfId="0" applyFill="1" applyBorder="1" applyAlignment="1" applyProtection="1">
      <alignment horizontal="center"/>
    </xf>
    <xf numFmtId="0" fontId="0" fillId="4" borderId="8" xfId="0" applyFill="1" applyBorder="1" applyProtection="1"/>
    <xf numFmtId="0" fontId="0" fillId="4" borderId="0" xfId="0" applyFill="1" applyBorder="1" applyProtection="1"/>
    <xf numFmtId="164" fontId="0" fillId="4" borderId="0" xfId="0" applyNumberFormat="1" applyFill="1" applyBorder="1" applyAlignment="1" applyProtection="1">
      <alignment horizontal="center"/>
    </xf>
    <xf numFmtId="0" fontId="0" fillId="4" borderId="9" xfId="0" applyFill="1" applyBorder="1" applyAlignment="1" applyProtection="1">
      <alignment horizontal="center"/>
    </xf>
    <xf numFmtId="0" fontId="0" fillId="4" borderId="8" xfId="0" applyFill="1" applyBorder="1" applyAlignment="1" applyProtection="1">
      <alignment horizontal="center"/>
    </xf>
    <xf numFmtId="0" fontId="0" fillId="4" borderId="0" xfId="0" applyFill="1" applyBorder="1" applyAlignment="1" applyProtection="1">
      <alignment horizontal="center"/>
    </xf>
    <xf numFmtId="0" fontId="0" fillId="4" borderId="50" xfId="0" applyFill="1" applyBorder="1" applyAlignment="1" applyProtection="1">
      <alignment horizontal="center"/>
    </xf>
    <xf numFmtId="0" fontId="0" fillId="0" borderId="53" xfId="0" applyBorder="1" applyProtection="1">
      <protection locked="0"/>
    </xf>
    <xf numFmtId="0" fontId="0" fillId="0" borderId="48" xfId="0" applyFill="1" applyBorder="1" applyProtection="1">
      <protection locked="0"/>
    </xf>
    <xf numFmtId="164" fontId="0" fillId="0" borderId="48" xfId="0" applyNumberFormat="1" applyBorder="1" applyAlignment="1" applyProtection="1">
      <alignment horizontal="center"/>
      <protection locked="0"/>
    </xf>
    <xf numFmtId="0" fontId="0" fillId="0" borderId="54" xfId="0" applyBorder="1" applyAlignment="1" applyProtection="1">
      <alignment horizontal="center"/>
      <protection locked="0"/>
    </xf>
    <xf numFmtId="0" fontId="0" fillId="0" borderId="53" xfId="0" applyBorder="1" applyAlignment="1" applyProtection="1">
      <alignment horizontal="center"/>
      <protection locked="0"/>
    </xf>
    <xf numFmtId="0" fontId="0" fillId="0" borderId="48" xfId="0" applyBorder="1" applyAlignment="1" applyProtection="1">
      <alignment horizontal="center"/>
      <protection locked="0"/>
    </xf>
    <xf numFmtId="0" fontId="0" fillId="0" borderId="49" xfId="0" applyBorder="1" applyAlignment="1" applyProtection="1">
      <alignment horizontal="center"/>
      <protection locked="0"/>
    </xf>
    <xf numFmtId="0" fontId="0" fillId="0" borderId="5" xfId="0" applyBorder="1" applyProtection="1">
      <protection locked="0"/>
    </xf>
    <xf numFmtId="0" fontId="0" fillId="0" borderId="6" xfId="0" applyBorder="1" applyProtection="1">
      <protection locked="0"/>
    </xf>
    <xf numFmtId="164" fontId="0" fillId="0" borderId="6" xfId="0" applyNumberFormat="1" applyBorder="1" applyAlignment="1" applyProtection="1">
      <alignment horizontal="center"/>
      <protection locked="0"/>
    </xf>
    <xf numFmtId="0" fontId="0" fillId="0" borderId="7" xfId="0" applyBorder="1" applyAlignment="1" applyProtection="1">
      <alignment horizontal="center"/>
      <protection locked="0"/>
    </xf>
    <xf numFmtId="0" fontId="0" fillId="0" borderId="52" xfId="0" applyBorder="1" applyProtection="1">
      <protection locked="0"/>
    </xf>
    <xf numFmtId="0" fontId="0" fillId="0" borderId="7" xfId="0" applyBorder="1" applyProtection="1">
      <protection locked="0"/>
    </xf>
    <xf numFmtId="0" fontId="0" fillId="6" borderId="16" xfId="0" applyFill="1" applyBorder="1" applyAlignment="1" applyProtection="1">
      <alignment horizontal="center"/>
    </xf>
    <xf numFmtId="0" fontId="0" fillId="6" borderId="17" xfId="0" applyFill="1" applyBorder="1" applyAlignment="1" applyProtection="1">
      <alignment horizontal="center"/>
    </xf>
    <xf numFmtId="0" fontId="0" fillId="6" borderId="18" xfId="0" applyFill="1" applyBorder="1" applyAlignment="1" applyProtection="1">
      <alignment horizontal="center"/>
    </xf>
    <xf numFmtId="0" fontId="0" fillId="6" borderId="31" xfId="0" applyFill="1" applyBorder="1" applyAlignment="1" applyProtection="1">
      <alignment horizontal="center"/>
    </xf>
    <xf numFmtId="0" fontId="0" fillId="6" borderId="33" xfId="0" applyFill="1" applyBorder="1" applyAlignment="1" applyProtection="1">
      <alignment horizontal="center"/>
    </xf>
    <xf numFmtId="0" fontId="0" fillId="6" borderId="35" xfId="0" applyFill="1" applyBorder="1" applyAlignment="1" applyProtection="1">
      <alignment horizontal="center"/>
    </xf>
    <xf numFmtId="165" fontId="0" fillId="6" borderId="25" xfId="0" applyNumberFormat="1" applyFill="1" applyBorder="1" applyAlignment="1" applyProtection="1">
      <alignment horizontal="center"/>
    </xf>
    <xf numFmtId="165" fontId="0" fillId="6" borderId="1" xfId="0" applyNumberFormat="1" applyFill="1" applyBorder="1" applyAlignment="1" applyProtection="1">
      <alignment horizontal="center"/>
    </xf>
    <xf numFmtId="165" fontId="0" fillId="6" borderId="26" xfId="0" applyNumberForma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5" xfId="0" applyFill="1" applyBorder="1" applyAlignment="1" applyProtection="1">
      <alignment horizontal="center"/>
    </xf>
    <xf numFmtId="0" fontId="0" fillId="6" borderId="10" xfId="0" applyFill="1" applyBorder="1" applyAlignment="1" applyProtection="1">
      <alignment horizontal="center"/>
    </xf>
    <xf numFmtId="0" fontId="0" fillId="6" borderId="11" xfId="0" applyFill="1" applyBorder="1" applyAlignment="1" applyProtection="1">
      <alignment horizontal="center"/>
    </xf>
    <xf numFmtId="0" fontId="0" fillId="6" borderId="12" xfId="0" applyFill="1" applyBorder="1" applyAlignment="1" applyProtection="1">
      <alignment horizontal="center"/>
    </xf>
    <xf numFmtId="0" fontId="1" fillId="2" borderId="19" xfId="0" applyFont="1" applyFill="1" applyBorder="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vertical="center"/>
    </xf>
    <xf numFmtId="0" fontId="1" fillId="2" borderId="45" xfId="0" applyFont="1" applyFill="1" applyBorder="1" applyAlignment="1" applyProtection="1">
      <alignment horizontal="center" vertical="center"/>
    </xf>
    <xf numFmtId="0" fontId="1" fillId="2" borderId="46"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0" fillId="0" borderId="47" xfId="0" applyFill="1" applyBorder="1" applyAlignment="1" applyProtection="1">
      <alignment horizontal="center" vertical="center"/>
      <protection locked="0"/>
    </xf>
    <xf numFmtId="0" fontId="0" fillId="0" borderId="44" xfId="0" applyFill="1" applyBorder="1" applyAlignment="1" applyProtection="1">
      <alignment horizontal="center" vertical="center"/>
      <protection locked="0"/>
    </xf>
    <xf numFmtId="0" fontId="0" fillId="0" borderId="40" xfId="0" applyFill="1" applyBorder="1" applyAlignment="1" applyProtection="1">
      <alignment horizontal="center" vertical="center"/>
      <protection locked="0"/>
    </xf>
    <xf numFmtId="0" fontId="1" fillId="2" borderId="21" xfId="0" applyFont="1" applyFill="1" applyBorder="1" applyAlignment="1" applyProtection="1">
      <alignment horizontal="center" vertical="center"/>
    </xf>
    <xf numFmtId="0" fontId="1" fillId="2" borderId="20" xfId="0" applyFont="1" applyFill="1" applyBorder="1" applyAlignment="1" applyProtection="1">
      <alignment horizontal="center" vertical="center"/>
    </xf>
    <xf numFmtId="0" fontId="1" fillId="2" borderId="19" xfId="0" applyFont="1" applyFill="1" applyBorder="1" applyAlignment="1" applyProtection="1">
      <alignment horizontal="center" vertical="center"/>
    </xf>
    <xf numFmtId="14" fontId="0" fillId="3" borderId="5" xfId="0" applyNumberFormat="1" applyFill="1" applyBorder="1" applyAlignment="1" applyProtection="1">
      <alignment horizontal="center" vertical="center"/>
      <protection locked="0"/>
    </xf>
    <xf numFmtId="14" fontId="0" fillId="3" borderId="6" xfId="0" applyNumberFormat="1" applyFill="1" applyBorder="1" applyAlignment="1" applyProtection="1">
      <alignment horizontal="center" vertical="center"/>
      <protection locked="0"/>
    </xf>
    <xf numFmtId="14" fontId="0" fillId="3" borderId="7" xfId="0" applyNumberFormat="1" applyFill="1" applyBorder="1" applyAlignment="1" applyProtection="1">
      <alignment horizontal="center" vertical="center"/>
      <protection locked="0"/>
    </xf>
    <xf numFmtId="164" fontId="1" fillId="2" borderId="45" xfId="0" applyNumberFormat="1" applyFont="1" applyFill="1" applyBorder="1" applyAlignment="1" applyProtection="1">
      <alignment horizontal="center" vertical="center"/>
    </xf>
    <xf numFmtId="164" fontId="1" fillId="2" borderId="46" xfId="0" applyNumberFormat="1" applyFont="1" applyFill="1" applyBorder="1" applyAlignment="1" applyProtection="1">
      <alignment horizontal="center" vertical="center"/>
    </xf>
    <xf numFmtId="164" fontId="1" fillId="2" borderId="39" xfId="0" applyNumberFormat="1" applyFont="1" applyFill="1" applyBorder="1" applyAlignment="1" applyProtection="1">
      <alignment horizontal="center" vertical="center"/>
    </xf>
    <xf numFmtId="0" fontId="0" fillId="6" borderId="19" xfId="0" applyFill="1" applyBorder="1" applyAlignment="1" applyProtection="1">
      <alignment horizontal="center" vertical="center"/>
    </xf>
    <xf numFmtId="0" fontId="0" fillId="6" borderId="21" xfId="0" applyFill="1" applyBorder="1" applyAlignment="1" applyProtection="1">
      <alignment horizontal="center" vertical="center"/>
    </xf>
    <xf numFmtId="0" fontId="0" fillId="6" borderId="20" xfId="0" applyFill="1" applyBorder="1" applyAlignment="1" applyProtection="1">
      <alignment horizontal="center" vertical="center"/>
    </xf>
    <xf numFmtId="0" fontId="0" fillId="0" borderId="37" xfId="0" applyFill="1" applyBorder="1" applyAlignment="1" applyProtection="1">
      <alignment horizontal="center" vertical="center"/>
      <protection locked="0"/>
    </xf>
    <xf numFmtId="0" fontId="0" fillId="0" borderId="38"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164" fontId="0" fillId="6" borderId="41" xfId="0" applyNumberFormat="1" applyFill="1" applyBorder="1" applyAlignment="1" applyProtection="1">
      <alignment horizontal="center" vertical="center"/>
    </xf>
    <xf numFmtId="164" fontId="0" fillId="6" borderId="42" xfId="0" applyNumberFormat="1" applyFill="1" applyBorder="1" applyAlignment="1" applyProtection="1">
      <alignment horizontal="center" vertical="center"/>
    </xf>
    <xf numFmtId="164" fontId="0" fillId="6" borderId="43" xfId="0" applyNumberFormat="1" applyFill="1" applyBorder="1" applyAlignment="1" applyProtection="1">
      <alignment horizontal="center" vertical="center"/>
    </xf>
    <xf numFmtId="0" fontId="0" fillId="6" borderId="41" xfId="0" applyFill="1" applyBorder="1" applyAlignment="1" applyProtection="1">
      <alignment horizontal="center" vertical="center"/>
    </xf>
    <xf numFmtId="0" fontId="0" fillId="6" borderId="42" xfId="0" applyFill="1" applyBorder="1" applyAlignment="1" applyProtection="1">
      <alignment horizontal="center" vertical="center"/>
    </xf>
    <xf numFmtId="0" fontId="0" fillId="6" borderId="43" xfId="0" applyFill="1" applyBorder="1" applyAlignment="1" applyProtection="1">
      <alignment horizontal="center" vertical="center"/>
    </xf>
    <xf numFmtId="0" fontId="0" fillId="0" borderId="0" xfId="0"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0" fillId="0" borderId="22" xfId="0" applyFill="1" applyBorder="1" applyAlignment="1" applyProtection="1">
      <alignment horizontal="left" vertical="center"/>
      <protection locked="0"/>
    </xf>
    <xf numFmtId="0" fontId="0" fillId="0" borderId="28" xfId="0" applyFill="1" applyBorder="1" applyAlignment="1" applyProtection="1">
      <alignment horizontal="left" vertical="center"/>
      <protection locked="0"/>
    </xf>
    <xf numFmtId="0" fontId="0" fillId="0" borderId="13" xfId="0" applyFill="1" applyBorder="1" applyAlignment="1" applyProtection="1">
      <alignment horizontal="left" vertical="center"/>
      <protection locked="0"/>
    </xf>
    <xf numFmtId="164" fontId="0" fillId="0" borderId="23" xfId="0" applyNumberFormat="1" applyFill="1" applyBorder="1" applyAlignment="1" applyProtection="1">
      <alignment horizontal="center" vertical="center"/>
      <protection locked="0"/>
    </xf>
    <xf numFmtId="164" fontId="0" fillId="0" borderId="29" xfId="0" applyNumberFormat="1" applyFill="1" applyBorder="1" applyAlignment="1" applyProtection="1">
      <alignment horizontal="center" vertical="center"/>
      <protection locked="0"/>
    </xf>
    <xf numFmtId="164" fontId="0" fillId="0" borderId="14" xfId="0" applyNumberFormat="1" applyFill="1" applyBorder="1" applyAlignment="1" applyProtection="1">
      <alignment horizontal="center" vertical="center"/>
      <protection locked="0"/>
    </xf>
    <xf numFmtId="0" fontId="0" fillId="0" borderId="31" xfId="0" applyFill="1" applyBorder="1" applyAlignment="1" applyProtection="1">
      <alignment horizontal="left" vertical="center"/>
      <protection locked="0"/>
    </xf>
    <xf numFmtId="0" fontId="0" fillId="0" borderId="32" xfId="0" applyFill="1" applyBorder="1" applyAlignment="1" applyProtection="1">
      <alignment horizontal="left" vertical="center"/>
      <protection locked="0"/>
    </xf>
    <xf numFmtId="164" fontId="0" fillId="0" borderId="11" xfId="0" applyNumberFormat="1" applyFill="1" applyBorder="1" applyAlignment="1" applyProtection="1">
      <alignment horizontal="center" vertical="center"/>
      <protection locked="0"/>
    </xf>
    <xf numFmtId="164" fontId="0" fillId="0" borderId="1" xfId="0" applyNumberFormat="1" applyFill="1" applyBorder="1" applyAlignment="1" applyProtection="1">
      <alignment horizontal="center" vertical="center"/>
      <protection locked="0"/>
    </xf>
    <xf numFmtId="0" fontId="1" fillId="2" borderId="2" xfId="0" applyFont="1" applyFill="1" applyBorder="1" applyAlignment="1" applyProtection="1">
      <alignment horizontal="center"/>
    </xf>
    <xf numFmtId="0" fontId="1" fillId="2" borderId="3" xfId="0" applyFont="1" applyFill="1" applyBorder="1" applyAlignment="1" applyProtection="1">
      <alignment horizontal="center"/>
    </xf>
    <xf numFmtId="0" fontId="1" fillId="2" borderId="4" xfId="0" applyFont="1" applyFill="1" applyBorder="1" applyAlignment="1" applyProtection="1">
      <alignment horizontal="center"/>
    </xf>
  </cellXfs>
  <cellStyles count="15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Normal" xfId="0" builtinId="0"/>
  </cellStyles>
  <dxfs count="10">
    <dxf>
      <font>
        <color auto="1"/>
      </font>
      <fill>
        <patternFill>
          <bgColor theme="4" tint="0.39994506668294322"/>
        </patternFill>
      </fill>
    </dxf>
    <dxf>
      <font>
        <b/>
        <i val="0"/>
        <color theme="5" tint="-0.24994659260841701"/>
      </font>
      <fill>
        <patternFill patternType="solid">
          <bgColor theme="5" tint="0.59996337778862885"/>
        </patternFill>
      </fill>
    </dxf>
    <dxf>
      <font>
        <b/>
        <i val="0"/>
        <color theme="1"/>
      </font>
      <fill>
        <patternFill>
          <bgColor theme="9" tint="0.59996337778862885"/>
        </patternFill>
      </fill>
    </dxf>
    <dxf>
      <font>
        <b/>
        <i val="0"/>
        <color theme="5" tint="-0.24994659260841701"/>
      </font>
      <fill>
        <patternFill patternType="solid">
          <bgColor theme="5" tint="0.79998168889431442"/>
        </patternFill>
      </fill>
    </dxf>
    <dxf>
      <font>
        <b/>
        <i val="0"/>
        <color theme="5"/>
      </font>
      <fill>
        <patternFill patternType="solid">
          <fgColor indexed="64"/>
          <bgColor theme="9" tint="0.59999389629810485"/>
        </patternFill>
      </fill>
    </dxf>
    <dxf>
      <font>
        <b/>
        <i val="0"/>
        <color theme="5"/>
      </font>
      <fill>
        <patternFill patternType="solid">
          <fgColor indexed="64"/>
          <bgColor theme="3" tint="0.79998168889431442"/>
        </patternFill>
      </fill>
    </dxf>
    <dxf>
      <font>
        <b/>
        <i val="0"/>
        <color auto="1"/>
      </font>
      <fill>
        <patternFill patternType="solid">
          <fgColor indexed="64"/>
          <bgColor theme="9" tint="0.59996337778862885"/>
        </patternFill>
      </fill>
    </dxf>
    <dxf>
      <font>
        <b/>
        <i val="0"/>
        <color auto="1"/>
      </font>
      <fill>
        <patternFill patternType="solid">
          <fgColor indexed="64"/>
          <bgColor theme="9" tint="0.59996337778862885"/>
        </patternFill>
      </fill>
    </dxf>
    <dxf>
      <font>
        <b/>
        <i val="0"/>
        <color theme="5"/>
      </font>
      <fill>
        <patternFill patternType="solid">
          <fgColor indexed="64"/>
          <bgColor theme="3" tint="0.79998168889431442"/>
        </patternFill>
      </fill>
    </dxf>
    <dxf>
      <font>
        <b/>
        <i val="0"/>
        <color auto="1"/>
      </font>
      <fill>
        <patternFill patternType="solid">
          <fgColor indexed="64"/>
          <bgColor theme="9" tint="0.5999633777886288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X55"/>
  <sheetViews>
    <sheetView tabSelected="1" workbookViewId="0">
      <selection activeCell="B5" sqref="B5:B7"/>
    </sheetView>
  </sheetViews>
  <sheetFormatPr baseColWidth="10" defaultRowHeight="16"/>
  <cols>
    <col min="1" max="1" width="6.5" style="8" bestFit="1" customWidth="1"/>
    <col min="2" max="2" width="14.33203125" style="8" bestFit="1" customWidth="1"/>
    <col min="3" max="3" width="6.5" style="8" bestFit="1" customWidth="1"/>
    <col min="4" max="4" width="21.33203125" style="8" customWidth="1"/>
    <col min="5" max="7" width="6.5" style="8" bestFit="1" customWidth="1"/>
    <col min="8" max="8" width="6.5" style="8" customWidth="1"/>
    <col min="9" max="9" width="5" style="8" customWidth="1"/>
    <col min="10" max="17" width="5" style="8" bestFit="1" customWidth="1"/>
    <col min="18" max="18" width="6.5" style="8" bestFit="1" customWidth="1"/>
    <col min="19" max="19" width="6.5" style="8" customWidth="1"/>
    <col min="20" max="28" width="5" style="8" bestFit="1" customWidth="1"/>
    <col min="29" max="30" width="6.5" style="8" bestFit="1" customWidth="1"/>
    <col min="31" max="32" width="6.5" style="8" customWidth="1"/>
    <col min="33" max="39" width="5" style="8" bestFit="1" customWidth="1"/>
    <col min="40" max="41" width="10.83203125" style="8"/>
    <col min="42" max="43" width="6.5" style="8" customWidth="1"/>
    <col min="44" max="50" width="5" style="8" customWidth="1"/>
    <col min="51" max="16384" width="10.83203125" style="8"/>
  </cols>
  <sheetData>
    <row r="1" spans="2:39" ht="17" thickBot="1">
      <c r="H1" s="9"/>
    </row>
    <row r="2" spans="2:39">
      <c r="B2" s="104" t="s">
        <v>0</v>
      </c>
      <c r="C2" s="107" t="s">
        <v>4</v>
      </c>
      <c r="D2" s="110" t="s">
        <v>1</v>
      </c>
      <c r="E2" s="84" t="s">
        <v>2</v>
      </c>
      <c r="F2" s="84" t="s">
        <v>3</v>
      </c>
      <c r="G2" s="84" t="s">
        <v>84</v>
      </c>
      <c r="H2" s="10" t="s">
        <v>8</v>
      </c>
      <c r="I2" s="11">
        <v>1</v>
      </c>
      <c r="J2" s="12">
        <f t="shared" ref="J2:Q2" si="0">I2+1</f>
        <v>2</v>
      </c>
      <c r="K2" s="12">
        <f t="shared" si="0"/>
        <v>3</v>
      </c>
      <c r="L2" s="12">
        <f t="shared" si="0"/>
        <v>4</v>
      </c>
      <c r="M2" s="12">
        <f t="shared" si="0"/>
        <v>5</v>
      </c>
      <c r="N2" s="12">
        <f t="shared" si="0"/>
        <v>6</v>
      </c>
      <c r="O2" s="12">
        <f t="shared" si="0"/>
        <v>7</v>
      </c>
      <c r="P2" s="12">
        <f t="shared" si="0"/>
        <v>8</v>
      </c>
      <c r="Q2" s="13">
        <f t="shared" si="0"/>
        <v>9</v>
      </c>
      <c r="R2" s="73" t="s">
        <v>14</v>
      </c>
      <c r="S2" s="10" t="s">
        <v>8</v>
      </c>
      <c r="T2" s="11">
        <f>Q2+1</f>
        <v>10</v>
      </c>
      <c r="U2" s="12">
        <f t="shared" ref="U2:AB2" si="1">T2+1</f>
        <v>11</v>
      </c>
      <c r="V2" s="12">
        <f t="shared" si="1"/>
        <v>12</v>
      </c>
      <c r="W2" s="12">
        <f t="shared" si="1"/>
        <v>13</v>
      </c>
      <c r="X2" s="12">
        <f t="shared" si="1"/>
        <v>14</v>
      </c>
      <c r="Y2" s="12">
        <f t="shared" si="1"/>
        <v>15</v>
      </c>
      <c r="Z2" s="12">
        <f t="shared" si="1"/>
        <v>16</v>
      </c>
      <c r="AA2" s="12">
        <f t="shared" si="1"/>
        <v>17</v>
      </c>
      <c r="AB2" s="13">
        <f t="shared" si="1"/>
        <v>18</v>
      </c>
      <c r="AC2" s="73" t="s">
        <v>15</v>
      </c>
      <c r="AD2" s="73" t="s">
        <v>16</v>
      </c>
      <c r="AE2" s="73" t="s">
        <v>23</v>
      </c>
      <c r="AF2" s="73" t="s">
        <v>24</v>
      </c>
    </row>
    <row r="3" spans="2:39">
      <c r="B3" s="105"/>
      <c r="C3" s="108"/>
      <c r="D3" s="111"/>
      <c r="E3" s="82"/>
      <c r="F3" s="82"/>
      <c r="G3" s="82"/>
      <c r="H3" s="7" t="s">
        <v>7</v>
      </c>
      <c r="I3" s="64">
        <f ca="1">OFFSET(Courses!F$2,$D$42,0)</f>
        <v>4</v>
      </c>
      <c r="J3" s="65">
        <f ca="1">OFFSET(Courses!G$2,$D$42,0)</f>
        <v>4</v>
      </c>
      <c r="K3" s="65">
        <f ca="1">OFFSET(Courses!H$2,$D$42,0)</f>
        <v>3</v>
      </c>
      <c r="L3" s="65">
        <f ca="1">OFFSET(Courses!I$2,$D$42,0)</f>
        <v>4</v>
      </c>
      <c r="M3" s="65">
        <f ca="1">OFFSET(Courses!J$2,$D$42,0)</f>
        <v>5</v>
      </c>
      <c r="N3" s="65">
        <f ca="1">OFFSET(Courses!K$2,$D$42,0)</f>
        <v>4</v>
      </c>
      <c r="O3" s="65">
        <f ca="1">OFFSET(Courses!L$2,$D$42,0)</f>
        <v>3</v>
      </c>
      <c r="P3" s="65">
        <f ca="1">OFFSET(Courses!M$2,$D$42,0)</f>
        <v>4</v>
      </c>
      <c r="Q3" s="66">
        <f ca="1">OFFSET(Courses!N$2,$D$42,0)</f>
        <v>5</v>
      </c>
      <c r="R3" s="82">
        <f ca="1">SUM(I3:Q3)</f>
        <v>36</v>
      </c>
      <c r="S3" s="7" t="s">
        <v>7</v>
      </c>
      <c r="T3" s="64">
        <f ca="1">OFFSET(Courses!O$2,$D$42,0)</f>
        <v>4</v>
      </c>
      <c r="U3" s="65">
        <f ca="1">OFFSET(Courses!P$2,$D$42,0)</f>
        <v>3</v>
      </c>
      <c r="V3" s="65">
        <f ca="1">OFFSET(Courses!Q$2,$D$42,0)</f>
        <v>4</v>
      </c>
      <c r="W3" s="65">
        <f ca="1">OFFSET(Courses!R$2,$D$42,0)</f>
        <v>4</v>
      </c>
      <c r="X3" s="65">
        <f ca="1">OFFSET(Courses!S$2,$D$42,0)</f>
        <v>5</v>
      </c>
      <c r="Y3" s="65">
        <f ca="1">OFFSET(Courses!T$2,$D$42,0)</f>
        <v>4</v>
      </c>
      <c r="Z3" s="65">
        <f ca="1">OFFSET(Courses!U$2,$D$42,0)</f>
        <v>3</v>
      </c>
      <c r="AA3" s="65">
        <f ca="1">OFFSET(Courses!V$2,$D$42,0)</f>
        <v>5</v>
      </c>
      <c r="AB3" s="66">
        <f ca="1">OFFSET(Courses!W$2,$D$42,0)</f>
        <v>4</v>
      </c>
      <c r="AC3" s="82">
        <f ca="1">SUM(T3:AB3)</f>
        <v>36</v>
      </c>
      <c r="AD3" s="82">
        <f ca="1">R3+AC3</f>
        <v>72</v>
      </c>
      <c r="AE3" s="82"/>
      <c r="AF3" s="82"/>
    </row>
    <row r="4" spans="2:39" ht="17" thickBot="1">
      <c r="B4" s="106"/>
      <c r="C4" s="109"/>
      <c r="D4" s="112"/>
      <c r="E4" s="83"/>
      <c r="F4" s="83"/>
      <c r="G4" s="83"/>
      <c r="H4" s="7" t="s">
        <v>6</v>
      </c>
      <c r="I4" s="67">
        <f ca="1">OFFSET(Courses!X$2,$D$42,)</f>
        <v>7</v>
      </c>
      <c r="J4" s="68">
        <f ca="1">OFFSET(Courses!Y$2,$D$42,)</f>
        <v>17</v>
      </c>
      <c r="K4" s="68">
        <f ca="1">OFFSET(Courses!Z$2,$D$42,)</f>
        <v>11</v>
      </c>
      <c r="L4" s="68">
        <f ca="1">OFFSET(Courses!AA$2,$D$42,)</f>
        <v>9</v>
      </c>
      <c r="M4" s="68">
        <f ca="1">OFFSET(Courses!AB$2,$D$42,)</f>
        <v>5</v>
      </c>
      <c r="N4" s="68">
        <f ca="1">OFFSET(Courses!AC$2,$D$42,)</f>
        <v>3</v>
      </c>
      <c r="O4" s="68">
        <f ca="1">OFFSET(Courses!AD$2,$D$42,)</f>
        <v>13</v>
      </c>
      <c r="P4" s="68">
        <f ca="1">OFFSET(Courses!AE$2,$D$42,)</f>
        <v>1</v>
      </c>
      <c r="Q4" s="69">
        <f ca="1">OFFSET(Courses!AF$2,$D$42,)</f>
        <v>15</v>
      </c>
      <c r="R4" s="83"/>
      <c r="S4" s="7" t="s">
        <v>6</v>
      </c>
      <c r="T4" s="67">
        <f ca="1">OFFSET(Courses!AG$2,$D$42,)</f>
        <v>18</v>
      </c>
      <c r="U4" s="68">
        <f ca="1">OFFSET(Courses!AH$2,$D$42,)</f>
        <v>16</v>
      </c>
      <c r="V4" s="68">
        <f ca="1">OFFSET(Courses!AI$2,$D$42,)</f>
        <v>12</v>
      </c>
      <c r="W4" s="68">
        <f ca="1">OFFSET(Courses!AJ$2,$D$42,)</f>
        <v>2</v>
      </c>
      <c r="X4" s="68">
        <f ca="1">OFFSET(Courses!AK$2,$D$42,)</f>
        <v>8</v>
      </c>
      <c r="Y4" s="68">
        <f ca="1">OFFSET(Courses!AL$2,$D$42,)</f>
        <v>6</v>
      </c>
      <c r="Z4" s="68">
        <f ca="1">OFFSET(Courses!AM$2,$D$42,)</f>
        <v>14</v>
      </c>
      <c r="AA4" s="68">
        <f ca="1">OFFSET(Courses!AN$2,$D$42,)</f>
        <v>10</v>
      </c>
      <c r="AB4" s="69">
        <f ca="1">OFFSET(Courses!AO$2,$D$42,)</f>
        <v>4</v>
      </c>
      <c r="AC4" s="83"/>
      <c r="AD4" s="83"/>
      <c r="AE4" s="83"/>
      <c r="AF4" s="83"/>
    </row>
    <row r="5" spans="2:39" ht="8" customHeight="1">
      <c r="B5" s="119" t="s">
        <v>87</v>
      </c>
      <c r="C5" s="121">
        <v>-5.3</v>
      </c>
      <c r="D5" s="94" t="s">
        <v>49</v>
      </c>
      <c r="E5" s="97">
        <f ca="1">OFFSET(Courses!$D$2,$D$42,)</f>
        <v>70.2</v>
      </c>
      <c r="F5" s="100">
        <f ca="1">OFFSET(Courses!$E$2,$D$42,)</f>
        <v>128</v>
      </c>
      <c r="G5" s="91">
        <f ca="1">IF(AND($C5&lt;&gt;"",$E5&lt;&gt;"",$F5&lt;&gt;"",$AD$3&lt;&gt;"",$AD$11&lt;&gt;""),INT($C5*$F5/113+$E5-MIN($AD$3,$AD$11)+0.5),"")</f>
        <v>-8</v>
      </c>
      <c r="H5" s="91" t="str">
        <f>IFERROR(LEFT($B$5,2),IFERROR(LEFT($B$5),"?"))&amp;IFERROR(MID($B$5,FIND(" ",$B$5)+1,2),IFERROR(MID($B$5,FIND(" ",$B$5)+1,1),""))</f>
        <v>TiWo</v>
      </c>
      <c r="I5" s="14" t="str">
        <f t="shared" ref="I5:Q5" ca="1" si="2">CHOOSE(I$42+1,"",".","..","…")</f>
        <v/>
      </c>
      <c r="J5" s="15" t="str">
        <f t="shared" ca="1" si="2"/>
        <v/>
      </c>
      <c r="K5" s="15" t="str">
        <f t="shared" ca="1" si="2"/>
        <v/>
      </c>
      <c r="L5" s="15" t="str">
        <f t="shared" ca="1" si="2"/>
        <v/>
      </c>
      <c r="M5" s="15" t="str">
        <f t="shared" ca="1" si="2"/>
        <v/>
      </c>
      <c r="N5" s="15" t="str">
        <f t="shared" ca="1" si="2"/>
        <v/>
      </c>
      <c r="O5" s="15" t="str">
        <f t="shared" ca="1" si="2"/>
        <v/>
      </c>
      <c r="P5" s="15" t="str">
        <f t="shared" ca="1" si="2"/>
        <v/>
      </c>
      <c r="Q5" s="16" t="str">
        <f t="shared" ca="1" si="2"/>
        <v/>
      </c>
      <c r="R5" s="91" t="str">
        <f>IF(AND(ISNUMBER(I6),ISNUMBER(J6),ISNUMBER(K6),ISNUMBER(L6),ISNUMBER(M6),ISNUMBER(N6),ISNUMBER(O6),ISNUMBER(P6),ISNUMBER(Q6)),SUM(I6:Q6),"")</f>
        <v/>
      </c>
      <c r="S5" s="91" t="str">
        <f>H5</f>
        <v>TiWo</v>
      </c>
      <c r="T5" s="14" t="str">
        <f t="shared" ref="T5:AB5" ca="1" si="3">CHOOSE(T$42+1,"",".","..","…")</f>
        <v/>
      </c>
      <c r="U5" s="15" t="str">
        <f t="shared" ca="1" si="3"/>
        <v/>
      </c>
      <c r="V5" s="15" t="str">
        <f t="shared" ca="1" si="3"/>
        <v/>
      </c>
      <c r="W5" s="15" t="str">
        <f t="shared" ca="1" si="3"/>
        <v/>
      </c>
      <c r="X5" s="15" t="str">
        <f t="shared" ca="1" si="3"/>
        <v/>
      </c>
      <c r="Y5" s="15" t="str">
        <f t="shared" ca="1" si="3"/>
        <v/>
      </c>
      <c r="Z5" s="15" t="str">
        <f t="shared" ca="1" si="3"/>
        <v/>
      </c>
      <c r="AA5" s="15" t="str">
        <f t="shared" ca="1" si="3"/>
        <v/>
      </c>
      <c r="AB5" s="16" t="str">
        <f t="shared" ca="1" si="3"/>
        <v/>
      </c>
      <c r="AC5" s="91" t="str">
        <f>IF(AND(ISNUMBER(T6),ISNUMBER(U6),ISNUMBER(V6),ISNUMBER(W6),ISNUMBER(X6),ISNUMBER(Y6),ISNUMBER(Z6),ISNUMBER(AA6),ISNUMBER(AB6)),SUM(T6:AB6),"")</f>
        <v/>
      </c>
      <c r="AD5" s="91" t="str">
        <f>IF(AND(ISNUMBER(R5),ISNUMBER(AC5)),R5+AC5,"")</f>
        <v/>
      </c>
      <c r="AE5" s="91" t="str">
        <f ca="1">IF(AND(ISNUMBER(G5),ISNUMBER(AD5)),AD5-G5,"")</f>
        <v/>
      </c>
      <c r="AF5" s="91" t="str">
        <f>IF(COUNTBLANK(I6:Q6)+COUNTBLANK(T6:AB6)&lt;=4,SUM(I54:AB54),"")</f>
        <v/>
      </c>
    </row>
    <row r="6" spans="2:39" ht="20" customHeight="1">
      <c r="B6" s="114"/>
      <c r="C6" s="122"/>
      <c r="D6" s="95"/>
      <c r="E6" s="98"/>
      <c r="F6" s="101"/>
      <c r="G6" s="92"/>
      <c r="H6" s="92"/>
      <c r="I6" s="1"/>
      <c r="J6" s="2"/>
      <c r="K6" s="2"/>
      <c r="L6" s="2"/>
      <c r="M6" s="2"/>
      <c r="N6" s="2"/>
      <c r="O6" s="2"/>
      <c r="P6" s="2"/>
      <c r="Q6" s="3"/>
      <c r="R6" s="92"/>
      <c r="S6" s="92"/>
      <c r="T6" s="1"/>
      <c r="U6" s="2"/>
      <c r="V6" s="2"/>
      <c r="W6" s="2"/>
      <c r="X6" s="2"/>
      <c r="Y6" s="2"/>
      <c r="Z6" s="2"/>
      <c r="AA6" s="2"/>
      <c r="AB6" s="3"/>
      <c r="AC6" s="92"/>
      <c r="AD6" s="92"/>
      <c r="AE6" s="92"/>
      <c r="AF6" s="92"/>
    </row>
    <row r="7" spans="2:39" ht="17" thickBot="1">
      <c r="B7" s="120"/>
      <c r="C7" s="118"/>
      <c r="D7" s="96"/>
      <c r="E7" s="99"/>
      <c r="F7" s="102"/>
      <c r="G7" s="93"/>
      <c r="H7" s="93"/>
      <c r="I7" s="58" t="str">
        <f t="shared" ref="I7:Q7" si="4">IF(AND(I50&lt;&gt;"",I50&gt;0),I50&amp;" UP",IF(I50=0,"AS",""))</f>
        <v/>
      </c>
      <c r="J7" s="59" t="str">
        <f t="shared" si="4"/>
        <v/>
      </c>
      <c r="K7" s="59" t="str">
        <f t="shared" si="4"/>
        <v/>
      </c>
      <c r="L7" s="59" t="str">
        <f t="shared" si="4"/>
        <v/>
      </c>
      <c r="M7" s="59" t="str">
        <f t="shared" si="4"/>
        <v/>
      </c>
      <c r="N7" s="59" t="str">
        <f t="shared" si="4"/>
        <v/>
      </c>
      <c r="O7" s="59" t="str">
        <f t="shared" si="4"/>
        <v/>
      </c>
      <c r="P7" s="59" t="str">
        <f t="shared" si="4"/>
        <v/>
      </c>
      <c r="Q7" s="60" t="str">
        <f t="shared" si="4"/>
        <v/>
      </c>
      <c r="R7" s="93"/>
      <c r="S7" s="93"/>
      <c r="T7" s="58" t="str">
        <f t="shared" ref="T7:AA7" si="5">IF(T51="","",IF(AND(T50&lt;&gt;"",T50&gt;0),IF(T$51=1,T50&amp;"&amp;"&amp;18-T2,T50&amp;" UP"),IF(T50=0,"AS","")))</f>
        <v/>
      </c>
      <c r="U7" s="59" t="str">
        <f t="shared" si="5"/>
        <v/>
      </c>
      <c r="V7" s="59" t="str">
        <f t="shared" si="5"/>
        <v/>
      </c>
      <c r="W7" s="59" t="str">
        <f t="shared" si="5"/>
        <v/>
      </c>
      <c r="X7" s="59" t="str">
        <f t="shared" si="5"/>
        <v/>
      </c>
      <c r="Y7" s="59" t="str">
        <f t="shared" si="5"/>
        <v/>
      </c>
      <c r="Z7" s="59" t="str">
        <f t="shared" si="5"/>
        <v/>
      </c>
      <c r="AA7" s="59" t="str">
        <f t="shared" si="5"/>
        <v/>
      </c>
      <c r="AB7" s="60" t="str">
        <f>IF(AB51="","",IF(AND(AB50&lt;&gt;"",AB50&gt;0),AB50&amp;" UP",IF(AB50=0,"AS","")))</f>
        <v/>
      </c>
      <c r="AC7" s="93"/>
      <c r="AD7" s="93"/>
      <c r="AE7" s="93"/>
      <c r="AF7" s="93"/>
    </row>
    <row r="8" spans="2:39">
      <c r="B8" s="113" t="s">
        <v>88</v>
      </c>
      <c r="C8" s="116">
        <v>16.2</v>
      </c>
      <c r="D8" s="94" t="s">
        <v>49</v>
      </c>
      <c r="E8" s="97">
        <f ca="1">OFFSET(Courses!$D$2,$D$43,)</f>
        <v>70.2</v>
      </c>
      <c r="F8" s="100">
        <f ca="1">OFFSET(Courses!$E$2,$D$43,)</f>
        <v>128</v>
      </c>
      <c r="G8" s="92">
        <f ca="1">IF(AND($C8&lt;&gt;"",$E8&lt;&gt;"",$F8&lt;&gt;"",$AD$3&lt;&gt;"",$AD$11&lt;&gt;""),INT($C8*$F8/113+$E8-MIN($AD$3,$AD$11)+0.5),"")</f>
        <v>17</v>
      </c>
      <c r="H8" s="91" t="str">
        <f>IFERROR(LEFT($B$8,2),IFERROR(LEFT($B$8),"?"))&amp;IFERROR(MID($B$8,FIND(" ",$B$8)+1,2),IFERROR(MID($B$8,FIND(" ",$B$8)+1,1),""))</f>
        <v>RoMc</v>
      </c>
      <c r="I8" s="61" t="str">
        <f t="shared" ref="I8:Q8" si="6">IF(AND(I50&lt;&gt;"",I50&lt;0),-I50&amp;" UP",IF(I50=0,"AS",""))</f>
        <v/>
      </c>
      <c r="J8" s="62" t="str">
        <f t="shared" si="6"/>
        <v/>
      </c>
      <c r="K8" s="62" t="str">
        <f t="shared" si="6"/>
        <v/>
      </c>
      <c r="L8" s="62" t="str">
        <f t="shared" si="6"/>
        <v/>
      </c>
      <c r="M8" s="62" t="str">
        <f t="shared" si="6"/>
        <v/>
      </c>
      <c r="N8" s="62" t="str">
        <f t="shared" si="6"/>
        <v/>
      </c>
      <c r="O8" s="62" t="str">
        <f t="shared" si="6"/>
        <v/>
      </c>
      <c r="P8" s="62" t="str">
        <f t="shared" si="6"/>
        <v/>
      </c>
      <c r="Q8" s="63" t="str">
        <f t="shared" si="6"/>
        <v/>
      </c>
      <c r="R8" s="91" t="str">
        <f>IF(AND(ISNUMBER(I10),ISNUMBER(J10),ISNUMBER(K10),ISNUMBER(L10),ISNUMBER(M10),ISNUMBER(N10),ISNUMBER(O10),ISNUMBER(P10),ISNUMBER(Q10)),SUM(I10:Q10),"")</f>
        <v/>
      </c>
      <c r="S8" s="91" t="str">
        <f>H8</f>
        <v>RoMc</v>
      </c>
      <c r="T8" s="70" t="str">
        <f t="shared" ref="T8:AA8" si="7">IF(T51="","",IF(AND(T50&lt;&gt;"",T50&lt;0),IF(T$51=1,-T50&amp;"&amp;"&amp;18-T2,-T50&amp;" UP"),IF(T50=0,"AS","")))</f>
        <v/>
      </c>
      <c r="U8" s="71" t="str">
        <f t="shared" si="7"/>
        <v/>
      </c>
      <c r="V8" s="71" t="str">
        <f t="shared" si="7"/>
        <v/>
      </c>
      <c r="W8" s="71" t="str">
        <f t="shared" si="7"/>
        <v/>
      </c>
      <c r="X8" s="71" t="str">
        <f t="shared" si="7"/>
        <v/>
      </c>
      <c r="Y8" s="71" t="str">
        <f t="shared" si="7"/>
        <v/>
      </c>
      <c r="Z8" s="71" t="str">
        <f t="shared" si="7"/>
        <v/>
      </c>
      <c r="AA8" s="71" t="str">
        <f t="shared" si="7"/>
        <v/>
      </c>
      <c r="AB8" s="72" t="str">
        <f>IF(AB51="","",IF(AND(AB50&lt;&gt;"",AB50&lt;0),-AB50&amp;" UP",IF(AB50=0,"AS","")))</f>
        <v/>
      </c>
      <c r="AC8" s="91" t="str">
        <f>IF(AND(ISNUMBER(T10),ISNUMBER(U10),ISNUMBER(V10),ISNUMBER(W10),ISNUMBER(X10),ISNUMBER(Y10),ISNUMBER(Z10),ISNUMBER(AA10),ISNUMBER(AB10)),SUM(T10:AB10),"")</f>
        <v/>
      </c>
      <c r="AD8" s="91" t="str">
        <f>IF(AND(ISNUMBER(R8),ISNUMBER(AC8)),R8+AC8,"")</f>
        <v/>
      </c>
      <c r="AE8" s="91" t="str">
        <f ca="1">IF(AND(ISNUMBER(G8),ISNUMBER(AD8)),AD8-G8,"")</f>
        <v/>
      </c>
      <c r="AF8" s="91" t="str">
        <f>IF(COUNTBLANK(I10:Q10)+COUNTBLANK(T10:AB10)&lt;=4,SUM(I55:AB55),"")</f>
        <v/>
      </c>
    </row>
    <row r="9" spans="2:39" ht="8" customHeight="1">
      <c r="B9" s="114"/>
      <c r="C9" s="117"/>
      <c r="D9" s="95"/>
      <c r="E9" s="98"/>
      <c r="F9" s="92"/>
      <c r="G9" s="92"/>
      <c r="H9" s="92"/>
      <c r="I9" s="17" t="str">
        <f t="shared" ref="I9:Q9" ca="1" si="8">CHOOSE(I$43+1,"",".","..","…")</f>
        <v>..</v>
      </c>
      <c r="J9" s="18" t="str">
        <f t="shared" ca="1" si="8"/>
        <v>.</v>
      </c>
      <c r="K9" s="18" t="str">
        <f t="shared" ca="1" si="8"/>
        <v>.</v>
      </c>
      <c r="L9" s="18" t="str">
        <f t="shared" ca="1" si="8"/>
        <v>.</v>
      </c>
      <c r="M9" s="18" t="str">
        <f t="shared" ca="1" si="8"/>
        <v>..</v>
      </c>
      <c r="N9" s="18" t="str">
        <f t="shared" ca="1" si="8"/>
        <v>..</v>
      </c>
      <c r="O9" s="18" t="str">
        <f t="shared" ca="1" si="8"/>
        <v>.</v>
      </c>
      <c r="P9" s="18" t="str">
        <f t="shared" ca="1" si="8"/>
        <v>..</v>
      </c>
      <c r="Q9" s="19" t="str">
        <f t="shared" ca="1" si="8"/>
        <v>.</v>
      </c>
      <c r="R9" s="92"/>
      <c r="S9" s="92"/>
      <c r="T9" s="17" t="str">
        <f t="shared" ref="T9:AB9" ca="1" si="9">CHOOSE(T$43+1,"",".","..","…")</f>
        <v>.</v>
      </c>
      <c r="U9" s="18" t="str">
        <f t="shared" ca="1" si="9"/>
        <v>.</v>
      </c>
      <c r="V9" s="18" t="str">
        <f t="shared" ca="1" si="9"/>
        <v>.</v>
      </c>
      <c r="W9" s="18" t="str">
        <f t="shared" ca="1" si="9"/>
        <v>..</v>
      </c>
      <c r="X9" s="18" t="str">
        <f t="shared" ca="1" si="9"/>
        <v>.</v>
      </c>
      <c r="Y9" s="18" t="str">
        <f t="shared" ca="1" si="9"/>
        <v>..</v>
      </c>
      <c r="Z9" s="18" t="str">
        <f t="shared" ca="1" si="9"/>
        <v>.</v>
      </c>
      <c r="AA9" s="18" t="str">
        <f t="shared" ca="1" si="9"/>
        <v>.</v>
      </c>
      <c r="AB9" s="19" t="str">
        <f t="shared" ca="1" si="9"/>
        <v>..</v>
      </c>
      <c r="AC9" s="92"/>
      <c r="AD9" s="92"/>
      <c r="AE9" s="92"/>
      <c r="AF9" s="92"/>
    </row>
    <row r="10" spans="2:39" ht="20" customHeight="1" thickBot="1">
      <c r="B10" s="115"/>
      <c r="C10" s="118"/>
      <c r="D10" s="96"/>
      <c r="E10" s="99"/>
      <c r="F10" s="102"/>
      <c r="G10" s="93"/>
      <c r="H10" s="93"/>
      <c r="I10" s="4"/>
      <c r="J10" s="5"/>
      <c r="K10" s="5"/>
      <c r="L10" s="5"/>
      <c r="M10" s="5"/>
      <c r="N10" s="5"/>
      <c r="O10" s="5"/>
      <c r="P10" s="5"/>
      <c r="Q10" s="6"/>
      <c r="R10" s="93"/>
      <c r="S10" s="93"/>
      <c r="T10" s="4"/>
      <c r="U10" s="5"/>
      <c r="V10" s="5"/>
      <c r="W10" s="5"/>
      <c r="X10" s="5"/>
      <c r="Y10" s="5"/>
      <c r="Z10" s="5"/>
      <c r="AA10" s="5"/>
      <c r="AB10" s="6"/>
      <c r="AC10" s="93"/>
      <c r="AD10" s="93"/>
      <c r="AE10" s="93"/>
      <c r="AF10" s="93"/>
    </row>
    <row r="11" spans="2:39">
      <c r="B11" s="76" t="s">
        <v>18</v>
      </c>
      <c r="C11" s="77"/>
      <c r="D11" s="78"/>
      <c r="E11" s="88" t="s">
        <v>25</v>
      </c>
      <c r="F11" s="89"/>
      <c r="G11" s="90"/>
      <c r="H11" s="7" t="s">
        <v>7</v>
      </c>
      <c r="I11" s="64">
        <f ca="1">OFFSET(Courses!F$2,$D$43,0)</f>
        <v>4</v>
      </c>
      <c r="J11" s="65">
        <f ca="1">OFFSET(Courses!G$2,$D$43,0)</f>
        <v>4</v>
      </c>
      <c r="K11" s="65">
        <f ca="1">OFFSET(Courses!H$2,$D$43,0)</f>
        <v>3</v>
      </c>
      <c r="L11" s="65">
        <f ca="1">OFFSET(Courses!I$2,$D$43,0)</f>
        <v>4</v>
      </c>
      <c r="M11" s="65">
        <f ca="1">OFFSET(Courses!J$2,$D$43,0)</f>
        <v>5</v>
      </c>
      <c r="N11" s="65">
        <f ca="1">OFFSET(Courses!K$2,$D$43,0)</f>
        <v>4</v>
      </c>
      <c r="O11" s="65">
        <f ca="1">OFFSET(Courses!L$2,$D$43,0)</f>
        <v>3</v>
      </c>
      <c r="P11" s="65">
        <f ca="1">OFFSET(Courses!M$2,$D$43,0)</f>
        <v>4</v>
      </c>
      <c r="Q11" s="66">
        <f ca="1">OFFSET(Courses!N$2,$D$43,0)</f>
        <v>5</v>
      </c>
      <c r="R11" s="84">
        <f ca="1">SUM(I11:Q11)</f>
        <v>36</v>
      </c>
      <c r="S11" s="7" t="s">
        <v>7</v>
      </c>
      <c r="T11" s="64">
        <f ca="1">OFFSET(Courses!O$2,$D$43,0)</f>
        <v>4</v>
      </c>
      <c r="U11" s="65">
        <f ca="1">OFFSET(Courses!P$2,$D$43,0)</f>
        <v>3</v>
      </c>
      <c r="V11" s="65">
        <f ca="1">OFFSET(Courses!Q$2,$D$43,0)</f>
        <v>4</v>
      </c>
      <c r="W11" s="65">
        <f ca="1">OFFSET(Courses!R$2,$D$43,0)</f>
        <v>4</v>
      </c>
      <c r="X11" s="65">
        <f ca="1">OFFSET(Courses!S$2,$D$43,0)</f>
        <v>5</v>
      </c>
      <c r="Y11" s="65">
        <f ca="1">OFFSET(Courses!T$2,$D$43,0)</f>
        <v>4</v>
      </c>
      <c r="Z11" s="65">
        <f ca="1">OFFSET(Courses!U$2,$D$43,0)</f>
        <v>3</v>
      </c>
      <c r="AA11" s="65">
        <f ca="1">OFFSET(Courses!V$2,$D$43,0)</f>
        <v>5</v>
      </c>
      <c r="AB11" s="66">
        <f ca="1">OFFSET(Courses!W$2,$D$43,0)</f>
        <v>4</v>
      </c>
      <c r="AC11" s="84">
        <f ca="1">SUM(T11:AB11)</f>
        <v>36</v>
      </c>
      <c r="AD11" s="84">
        <f ca="1">R11+AC11</f>
        <v>72</v>
      </c>
      <c r="AE11" s="84"/>
      <c r="AF11" s="84"/>
    </row>
    <row r="12" spans="2:39" ht="17" thickBot="1">
      <c r="B12" s="79"/>
      <c r="C12" s="80"/>
      <c r="D12" s="81"/>
      <c r="E12" s="85"/>
      <c r="F12" s="86"/>
      <c r="G12" s="87"/>
      <c r="H12" s="7" t="s">
        <v>6</v>
      </c>
      <c r="I12" s="67">
        <f ca="1">OFFSET(Courses!X$2,$D$43,)</f>
        <v>7</v>
      </c>
      <c r="J12" s="68">
        <f ca="1">OFFSET(Courses!Y$2,$D$43,)</f>
        <v>17</v>
      </c>
      <c r="K12" s="68">
        <f ca="1">OFFSET(Courses!Z$2,$D$43,)</f>
        <v>11</v>
      </c>
      <c r="L12" s="68">
        <f ca="1">OFFSET(Courses!AA$2,$D$43,)</f>
        <v>9</v>
      </c>
      <c r="M12" s="68">
        <f ca="1">OFFSET(Courses!AB$2,$D$43,)</f>
        <v>5</v>
      </c>
      <c r="N12" s="68">
        <f ca="1">OFFSET(Courses!AC$2,$D$43,)</f>
        <v>3</v>
      </c>
      <c r="O12" s="68">
        <f ca="1">OFFSET(Courses!AD$2,$D$43,)</f>
        <v>13</v>
      </c>
      <c r="P12" s="68">
        <f ca="1">OFFSET(Courses!AE$2,$D$43,)</f>
        <v>1</v>
      </c>
      <c r="Q12" s="69">
        <f ca="1">OFFSET(Courses!AF$2,$D$43,)</f>
        <v>15</v>
      </c>
      <c r="R12" s="82"/>
      <c r="S12" s="7" t="s">
        <v>6</v>
      </c>
      <c r="T12" s="67">
        <f ca="1">OFFSET(Courses!AG$2,$D$43,)</f>
        <v>18</v>
      </c>
      <c r="U12" s="68">
        <f ca="1">OFFSET(Courses!AH$2,$D$43,)</f>
        <v>16</v>
      </c>
      <c r="V12" s="68">
        <f ca="1">OFFSET(Courses!AI$2,$D$43,)</f>
        <v>12</v>
      </c>
      <c r="W12" s="68">
        <f ca="1">OFFSET(Courses!AJ$2,$D$43,)</f>
        <v>2</v>
      </c>
      <c r="X12" s="68">
        <f ca="1">OFFSET(Courses!AK$2,$D$43,)</f>
        <v>8</v>
      </c>
      <c r="Y12" s="68">
        <f ca="1">OFFSET(Courses!AL$2,$D$43,)</f>
        <v>6</v>
      </c>
      <c r="Z12" s="68">
        <f ca="1">OFFSET(Courses!AM$2,$D$43,)</f>
        <v>14</v>
      </c>
      <c r="AA12" s="68">
        <f ca="1">OFFSET(Courses!AN$2,$D$43,)</f>
        <v>10</v>
      </c>
      <c r="AB12" s="69">
        <f ca="1">OFFSET(Courses!AO$2,$D$43,)</f>
        <v>4</v>
      </c>
      <c r="AC12" s="83"/>
      <c r="AD12" s="83"/>
      <c r="AE12" s="83"/>
      <c r="AF12" s="83"/>
    </row>
    <row r="13" spans="2:39" s="20" customFormat="1" ht="17" thickBot="1">
      <c r="B13" s="21"/>
      <c r="C13" s="22"/>
      <c r="D13" s="23"/>
      <c r="E13" s="22"/>
      <c r="F13" s="23"/>
      <c r="G13" s="23"/>
      <c r="H13" s="24"/>
      <c r="I13" s="25"/>
      <c r="J13" s="25"/>
      <c r="K13" s="25"/>
      <c r="L13" s="25"/>
      <c r="M13" s="25"/>
      <c r="N13" s="25"/>
      <c r="O13" s="25"/>
      <c r="P13" s="25"/>
      <c r="Q13" s="25"/>
      <c r="R13" s="23"/>
      <c r="S13" s="23"/>
      <c r="T13" s="25"/>
      <c r="U13" s="25"/>
      <c r="V13" s="25"/>
      <c r="W13" s="25"/>
      <c r="X13" s="25"/>
      <c r="Y13" s="25"/>
      <c r="Z13" s="25"/>
      <c r="AA13" s="25"/>
      <c r="AB13" s="25"/>
      <c r="AC13" s="23"/>
      <c r="AD13" s="23"/>
      <c r="AE13" s="25"/>
      <c r="AF13" s="25"/>
      <c r="AG13" s="25"/>
      <c r="AH13" s="25"/>
      <c r="AI13" s="25"/>
      <c r="AJ13" s="25"/>
      <c r="AK13" s="25"/>
      <c r="AL13" s="25"/>
      <c r="AM13" s="25"/>
    </row>
    <row r="14" spans="2:39" s="20" customFormat="1">
      <c r="B14" s="21"/>
      <c r="C14" s="22"/>
      <c r="D14" s="23"/>
      <c r="E14" s="22"/>
      <c r="F14" s="23"/>
      <c r="G14" s="23"/>
      <c r="H14" s="10" t="s">
        <v>8</v>
      </c>
      <c r="I14" s="11">
        <f>AB2+1</f>
        <v>19</v>
      </c>
      <c r="J14" s="12">
        <f t="shared" ref="J14:Q14" si="10">I14+1</f>
        <v>20</v>
      </c>
      <c r="K14" s="12">
        <f t="shared" si="10"/>
        <v>21</v>
      </c>
      <c r="L14" s="12">
        <f t="shared" si="10"/>
        <v>22</v>
      </c>
      <c r="M14" s="12">
        <f t="shared" si="10"/>
        <v>23</v>
      </c>
      <c r="N14" s="12">
        <f t="shared" si="10"/>
        <v>24</v>
      </c>
      <c r="O14" s="12">
        <f t="shared" si="10"/>
        <v>25</v>
      </c>
      <c r="P14" s="12">
        <f t="shared" si="10"/>
        <v>26</v>
      </c>
      <c r="Q14" s="13">
        <f t="shared" si="10"/>
        <v>27</v>
      </c>
      <c r="R14" s="73" t="s">
        <v>14</v>
      </c>
      <c r="S14" s="10" t="s">
        <v>8</v>
      </c>
      <c r="T14" s="11">
        <f>Q14+1</f>
        <v>28</v>
      </c>
      <c r="U14" s="12">
        <f t="shared" ref="U14" si="11">T14+1</f>
        <v>29</v>
      </c>
      <c r="V14" s="12">
        <f t="shared" ref="V14" si="12">U14+1</f>
        <v>30</v>
      </c>
      <c r="W14" s="12">
        <f t="shared" ref="W14" si="13">V14+1</f>
        <v>31</v>
      </c>
      <c r="X14" s="12">
        <f t="shared" ref="X14" si="14">W14+1</f>
        <v>32</v>
      </c>
      <c r="Y14" s="12">
        <f t="shared" ref="Y14" si="15">X14+1</f>
        <v>33</v>
      </c>
      <c r="Z14" s="12">
        <f t="shared" ref="Z14" si="16">Y14+1</f>
        <v>34</v>
      </c>
      <c r="AA14" s="12">
        <f t="shared" ref="AA14" si="17">Z14+1</f>
        <v>35</v>
      </c>
      <c r="AB14" s="13">
        <f t="shared" ref="AB14" si="18">AA14+1</f>
        <v>36</v>
      </c>
      <c r="AC14" s="73" t="s">
        <v>15</v>
      </c>
      <c r="AD14" s="23"/>
      <c r="AE14" s="25"/>
      <c r="AF14" s="25"/>
      <c r="AG14" s="25"/>
      <c r="AH14" s="25"/>
      <c r="AI14" s="25"/>
      <c r="AJ14" s="25"/>
      <c r="AK14" s="25"/>
      <c r="AL14" s="25"/>
      <c r="AM14" s="25"/>
    </row>
    <row r="15" spans="2:39" s="20" customFormat="1">
      <c r="B15" s="21"/>
      <c r="C15" s="22"/>
      <c r="D15" s="23"/>
      <c r="E15" s="22"/>
      <c r="F15" s="23"/>
      <c r="G15" s="23"/>
      <c r="H15" s="7" t="s">
        <v>7</v>
      </c>
      <c r="I15" s="64">
        <f t="shared" ref="I15:Q15" ca="1" si="19">I3</f>
        <v>4</v>
      </c>
      <c r="J15" s="65">
        <f t="shared" ca="1" si="19"/>
        <v>4</v>
      </c>
      <c r="K15" s="65">
        <f t="shared" ca="1" si="19"/>
        <v>3</v>
      </c>
      <c r="L15" s="65">
        <f t="shared" ca="1" si="19"/>
        <v>4</v>
      </c>
      <c r="M15" s="65">
        <f t="shared" ca="1" si="19"/>
        <v>5</v>
      </c>
      <c r="N15" s="65">
        <f t="shared" ca="1" si="19"/>
        <v>4</v>
      </c>
      <c r="O15" s="65">
        <f t="shared" ca="1" si="19"/>
        <v>3</v>
      </c>
      <c r="P15" s="65">
        <f t="shared" ca="1" si="19"/>
        <v>4</v>
      </c>
      <c r="Q15" s="66">
        <f t="shared" ca="1" si="19"/>
        <v>5</v>
      </c>
      <c r="R15" s="82">
        <f ca="1">SUM(I15:Q15)</f>
        <v>36</v>
      </c>
      <c r="S15" s="7" t="s">
        <v>7</v>
      </c>
      <c r="T15" s="64">
        <f t="shared" ref="T15:AB15" ca="1" si="20">T3</f>
        <v>4</v>
      </c>
      <c r="U15" s="65">
        <f t="shared" ca="1" si="20"/>
        <v>3</v>
      </c>
      <c r="V15" s="65">
        <f t="shared" ca="1" si="20"/>
        <v>4</v>
      </c>
      <c r="W15" s="65">
        <f t="shared" ca="1" si="20"/>
        <v>4</v>
      </c>
      <c r="X15" s="65">
        <f t="shared" ca="1" si="20"/>
        <v>5</v>
      </c>
      <c r="Y15" s="65">
        <f t="shared" ca="1" si="20"/>
        <v>4</v>
      </c>
      <c r="Z15" s="65">
        <f t="shared" ca="1" si="20"/>
        <v>3</v>
      </c>
      <c r="AA15" s="65">
        <f t="shared" ca="1" si="20"/>
        <v>5</v>
      </c>
      <c r="AB15" s="66">
        <f t="shared" ca="1" si="20"/>
        <v>4</v>
      </c>
      <c r="AC15" s="82">
        <f ca="1">SUM(T15:AB15)</f>
        <v>36</v>
      </c>
      <c r="AD15" s="23"/>
      <c r="AE15" s="25"/>
      <c r="AF15" s="25"/>
      <c r="AG15" s="25"/>
      <c r="AH15" s="25"/>
      <c r="AI15" s="25"/>
      <c r="AJ15" s="25"/>
      <c r="AK15" s="25"/>
      <c r="AL15" s="25"/>
      <c r="AM15" s="25"/>
    </row>
    <row r="16" spans="2:39" s="20" customFormat="1" ht="17" thickBot="1">
      <c r="B16" s="21"/>
      <c r="C16" s="22"/>
      <c r="D16" s="23"/>
      <c r="E16" s="22"/>
      <c r="F16" s="23"/>
      <c r="G16" s="23"/>
      <c r="H16" s="7" t="s">
        <v>6</v>
      </c>
      <c r="I16" s="67">
        <f t="shared" ref="I16:Q16" ca="1" si="21">I4</f>
        <v>7</v>
      </c>
      <c r="J16" s="68">
        <f t="shared" ca="1" si="21"/>
        <v>17</v>
      </c>
      <c r="K16" s="68">
        <f t="shared" ca="1" si="21"/>
        <v>11</v>
      </c>
      <c r="L16" s="68">
        <f t="shared" ca="1" si="21"/>
        <v>9</v>
      </c>
      <c r="M16" s="68">
        <f t="shared" ca="1" si="21"/>
        <v>5</v>
      </c>
      <c r="N16" s="68">
        <f t="shared" ca="1" si="21"/>
        <v>3</v>
      </c>
      <c r="O16" s="68">
        <f t="shared" ca="1" si="21"/>
        <v>13</v>
      </c>
      <c r="P16" s="68">
        <f t="shared" ca="1" si="21"/>
        <v>1</v>
      </c>
      <c r="Q16" s="69">
        <f t="shared" ca="1" si="21"/>
        <v>15</v>
      </c>
      <c r="R16" s="83"/>
      <c r="S16" s="7" t="s">
        <v>6</v>
      </c>
      <c r="T16" s="67">
        <f t="shared" ref="T16:AB16" ca="1" si="22">T4</f>
        <v>18</v>
      </c>
      <c r="U16" s="68">
        <f t="shared" ca="1" si="22"/>
        <v>16</v>
      </c>
      <c r="V16" s="68">
        <f t="shared" ca="1" si="22"/>
        <v>12</v>
      </c>
      <c r="W16" s="68">
        <f t="shared" ca="1" si="22"/>
        <v>2</v>
      </c>
      <c r="X16" s="68">
        <f t="shared" ca="1" si="22"/>
        <v>8</v>
      </c>
      <c r="Y16" s="68">
        <f t="shared" ca="1" si="22"/>
        <v>6</v>
      </c>
      <c r="Z16" s="68">
        <f t="shared" ca="1" si="22"/>
        <v>14</v>
      </c>
      <c r="AA16" s="68">
        <f t="shared" ca="1" si="22"/>
        <v>10</v>
      </c>
      <c r="AB16" s="69">
        <f t="shared" ca="1" si="22"/>
        <v>4</v>
      </c>
      <c r="AC16" s="83"/>
      <c r="AD16" s="23"/>
      <c r="AE16" s="25"/>
      <c r="AF16" s="25"/>
      <c r="AG16" s="25"/>
      <c r="AH16" s="25"/>
      <c r="AI16" s="25"/>
      <c r="AJ16" s="25"/>
      <c r="AK16" s="25"/>
      <c r="AL16" s="25"/>
      <c r="AM16" s="25"/>
    </row>
    <row r="17" spans="2:39" s="20" customFormat="1" ht="8" customHeight="1">
      <c r="B17" s="21"/>
      <c r="C17" s="22"/>
      <c r="D17" s="23"/>
      <c r="E17" s="22"/>
      <c r="F17" s="23"/>
      <c r="G17" s="23"/>
      <c r="H17" s="91" t="str">
        <f>H5</f>
        <v>TiWo</v>
      </c>
      <c r="I17" s="14" t="str">
        <f t="shared" ref="I17:Q17" ca="1" si="23">CHOOSE(AE$42+1,"",".","..","…")</f>
        <v/>
      </c>
      <c r="J17" s="15" t="str">
        <f t="shared" ca="1" si="23"/>
        <v/>
      </c>
      <c r="K17" s="15" t="str">
        <f t="shared" ca="1" si="23"/>
        <v/>
      </c>
      <c r="L17" s="15" t="str">
        <f t="shared" ca="1" si="23"/>
        <v/>
      </c>
      <c r="M17" s="15" t="str">
        <f t="shared" ca="1" si="23"/>
        <v/>
      </c>
      <c r="N17" s="15" t="str">
        <f t="shared" ca="1" si="23"/>
        <v/>
      </c>
      <c r="O17" s="15" t="str">
        <f t="shared" ca="1" si="23"/>
        <v/>
      </c>
      <c r="P17" s="15" t="str">
        <f t="shared" ca="1" si="23"/>
        <v/>
      </c>
      <c r="Q17" s="16" t="str">
        <f t="shared" ca="1" si="23"/>
        <v/>
      </c>
      <c r="R17" s="91" t="str">
        <f>IF(AND(ISNUMBER(I18),ISNUMBER(J18),ISNUMBER(K18),ISNUMBER(L18),ISNUMBER(M18),ISNUMBER(N18),ISNUMBER(O18),ISNUMBER(P18),ISNUMBER(Q18)),SUM(I18:Q18),"")</f>
        <v/>
      </c>
      <c r="S17" s="91" t="str">
        <f>S5</f>
        <v>TiWo</v>
      </c>
      <c r="T17" s="14" t="str">
        <f t="shared" ref="T17:AB17" ca="1" si="24">CHOOSE(AP$42+1,"",".","..","…")</f>
        <v/>
      </c>
      <c r="U17" s="15" t="str">
        <f t="shared" ca="1" si="24"/>
        <v/>
      </c>
      <c r="V17" s="15" t="str">
        <f t="shared" ca="1" si="24"/>
        <v/>
      </c>
      <c r="W17" s="15" t="str">
        <f t="shared" ca="1" si="24"/>
        <v/>
      </c>
      <c r="X17" s="15" t="str">
        <f t="shared" ca="1" si="24"/>
        <v/>
      </c>
      <c r="Y17" s="15" t="str">
        <f t="shared" ca="1" si="24"/>
        <v/>
      </c>
      <c r="Z17" s="15" t="str">
        <f t="shared" ca="1" si="24"/>
        <v/>
      </c>
      <c r="AA17" s="15" t="str">
        <f t="shared" ca="1" si="24"/>
        <v/>
      </c>
      <c r="AB17" s="16" t="str">
        <f t="shared" ca="1" si="24"/>
        <v/>
      </c>
      <c r="AC17" s="91" t="str">
        <f>IF(AND(ISNUMBER(T18),ISNUMBER(U18),ISNUMBER(V18),ISNUMBER(W18),ISNUMBER(X18),ISNUMBER(Y18),ISNUMBER(Z18),ISNUMBER(AA18),ISNUMBER(AB18)),SUM(T18:AB18),"")</f>
        <v/>
      </c>
      <c r="AD17" s="23"/>
      <c r="AE17" s="25"/>
      <c r="AF17" s="25"/>
      <c r="AG17" s="25"/>
      <c r="AH17" s="25"/>
      <c r="AI17" s="25"/>
      <c r="AJ17" s="25"/>
      <c r="AK17" s="25"/>
      <c r="AL17" s="25"/>
      <c r="AM17" s="25"/>
    </row>
    <row r="18" spans="2:39" s="20" customFormat="1" ht="20" customHeight="1">
      <c r="B18" s="21"/>
      <c r="C18" s="22"/>
      <c r="D18" s="23"/>
      <c r="E18" s="22"/>
      <c r="F18" s="23"/>
      <c r="G18" s="23"/>
      <c r="H18" s="92"/>
      <c r="I18" s="1"/>
      <c r="J18" s="2"/>
      <c r="K18" s="2"/>
      <c r="L18" s="2"/>
      <c r="M18" s="2"/>
      <c r="N18" s="2"/>
      <c r="O18" s="2"/>
      <c r="P18" s="2"/>
      <c r="Q18" s="3"/>
      <c r="R18" s="92"/>
      <c r="S18" s="92"/>
      <c r="T18" s="1"/>
      <c r="U18" s="2"/>
      <c r="V18" s="2"/>
      <c r="W18" s="2"/>
      <c r="X18" s="2"/>
      <c r="Y18" s="2"/>
      <c r="Z18" s="2"/>
      <c r="AA18" s="2"/>
      <c r="AB18" s="3"/>
      <c r="AC18" s="92"/>
      <c r="AD18" s="23"/>
      <c r="AE18" s="25"/>
      <c r="AF18" s="25"/>
      <c r="AG18" s="25"/>
      <c r="AH18" s="25"/>
      <c r="AI18" s="25"/>
      <c r="AJ18" s="25"/>
      <c r="AK18" s="25"/>
      <c r="AL18" s="25"/>
      <c r="AM18" s="25"/>
    </row>
    <row r="19" spans="2:39" s="20" customFormat="1" ht="17" thickBot="1">
      <c r="B19" s="21"/>
      <c r="C19" s="22"/>
      <c r="D19" s="23"/>
      <c r="E19" s="22"/>
      <c r="F19" s="23"/>
      <c r="G19" s="23"/>
      <c r="H19" s="93"/>
      <c r="I19" s="58" t="str">
        <f t="shared" ref="I19:Q19" si="25">IF(AE51="","",IF(AND(AE50&lt;&gt;"",AE50&gt;0),"@ "&amp;I14,IF(AE50=0,"AS","")))</f>
        <v/>
      </c>
      <c r="J19" s="59" t="str">
        <f t="shared" si="25"/>
        <v/>
      </c>
      <c r="K19" s="59" t="str">
        <f t="shared" si="25"/>
        <v/>
      </c>
      <c r="L19" s="59" t="str">
        <f t="shared" si="25"/>
        <v/>
      </c>
      <c r="M19" s="59" t="str">
        <f t="shared" si="25"/>
        <v/>
      </c>
      <c r="N19" s="59" t="str">
        <f t="shared" si="25"/>
        <v/>
      </c>
      <c r="O19" s="59" t="str">
        <f t="shared" si="25"/>
        <v/>
      </c>
      <c r="P19" s="59" t="str">
        <f t="shared" si="25"/>
        <v/>
      </c>
      <c r="Q19" s="60" t="str">
        <f t="shared" si="25"/>
        <v/>
      </c>
      <c r="R19" s="93"/>
      <c r="S19" s="93"/>
      <c r="T19" s="58" t="str">
        <f t="shared" ref="T19:AB19" si="26">IF(AP51="","",IF(AND(AP50&lt;&gt;"",AP50&gt;0),"@ "&amp;T14,IF(AP50=0,"AS","")))</f>
        <v/>
      </c>
      <c r="U19" s="59" t="str">
        <f t="shared" si="26"/>
        <v/>
      </c>
      <c r="V19" s="59" t="str">
        <f t="shared" si="26"/>
        <v/>
      </c>
      <c r="W19" s="59" t="str">
        <f t="shared" si="26"/>
        <v/>
      </c>
      <c r="X19" s="59" t="str">
        <f t="shared" si="26"/>
        <v/>
      </c>
      <c r="Y19" s="59" t="str">
        <f t="shared" si="26"/>
        <v/>
      </c>
      <c r="Z19" s="59" t="str">
        <f t="shared" si="26"/>
        <v/>
      </c>
      <c r="AA19" s="59" t="str">
        <f t="shared" si="26"/>
        <v/>
      </c>
      <c r="AB19" s="60" t="str">
        <f t="shared" si="26"/>
        <v/>
      </c>
      <c r="AC19" s="93"/>
      <c r="AD19" s="23"/>
      <c r="AE19" s="25"/>
      <c r="AF19" s="25"/>
      <c r="AG19" s="25"/>
      <c r="AH19" s="25"/>
      <c r="AI19" s="25"/>
      <c r="AJ19" s="25"/>
      <c r="AK19" s="25"/>
      <c r="AL19" s="25"/>
      <c r="AM19" s="25"/>
    </row>
    <row r="20" spans="2:39" s="20" customFormat="1">
      <c r="B20" s="21"/>
      <c r="C20" s="22"/>
      <c r="D20" s="23"/>
      <c r="E20" s="22"/>
      <c r="F20" s="23"/>
      <c r="G20" s="23"/>
      <c r="H20" s="91" t="str">
        <f>H8</f>
        <v>RoMc</v>
      </c>
      <c r="I20" s="70" t="str">
        <f t="shared" ref="I20:Q20" si="27">IF(AE51="","",IF(AND(AE50&lt;&gt;"",AE50&lt;0),"@ "&amp;I14,IF(AE50=0,"AS","")))</f>
        <v/>
      </c>
      <c r="J20" s="71" t="str">
        <f t="shared" si="27"/>
        <v/>
      </c>
      <c r="K20" s="71" t="str">
        <f t="shared" si="27"/>
        <v/>
      </c>
      <c r="L20" s="71" t="str">
        <f t="shared" si="27"/>
        <v/>
      </c>
      <c r="M20" s="71" t="str">
        <f t="shared" si="27"/>
        <v/>
      </c>
      <c r="N20" s="71" t="str">
        <f t="shared" si="27"/>
        <v/>
      </c>
      <c r="O20" s="71" t="str">
        <f t="shared" si="27"/>
        <v/>
      </c>
      <c r="P20" s="71" t="str">
        <f t="shared" si="27"/>
        <v/>
      </c>
      <c r="Q20" s="72" t="str">
        <f t="shared" si="27"/>
        <v/>
      </c>
      <c r="R20" s="91" t="str">
        <f>IF(AND(ISNUMBER(I22),ISNUMBER(J22),ISNUMBER(K22),ISNUMBER(L22),ISNUMBER(M22),ISNUMBER(N22),ISNUMBER(O22),ISNUMBER(P22),ISNUMBER(Q22)),SUM(I22:Q22),"")</f>
        <v/>
      </c>
      <c r="S20" s="91" t="str">
        <f>S8</f>
        <v>RoMc</v>
      </c>
      <c r="T20" s="70" t="str">
        <f t="shared" ref="T20:AB20" si="28">IF(AP51="","",IF(AND(AP50&lt;&gt;"",AP50&lt;0),"@ "&amp;T14,IF(AP50=0,"AS","")))</f>
        <v/>
      </c>
      <c r="U20" s="71" t="str">
        <f t="shared" si="28"/>
        <v/>
      </c>
      <c r="V20" s="71" t="str">
        <f t="shared" si="28"/>
        <v/>
      </c>
      <c r="W20" s="71" t="str">
        <f t="shared" si="28"/>
        <v/>
      </c>
      <c r="X20" s="71" t="str">
        <f t="shared" si="28"/>
        <v/>
      </c>
      <c r="Y20" s="71" t="str">
        <f t="shared" si="28"/>
        <v/>
      </c>
      <c r="Z20" s="71" t="str">
        <f t="shared" si="28"/>
        <v/>
      </c>
      <c r="AA20" s="71" t="str">
        <f t="shared" si="28"/>
        <v/>
      </c>
      <c r="AB20" s="72" t="str">
        <f t="shared" si="28"/>
        <v/>
      </c>
      <c r="AC20" s="91" t="str">
        <f>IF(AND(ISNUMBER(T22),ISNUMBER(U22),ISNUMBER(V22),ISNUMBER(W22),ISNUMBER(X22),ISNUMBER(Y22),ISNUMBER(Z22),ISNUMBER(AA22),ISNUMBER(AB22)),SUM(T22:AB22),"")</f>
        <v/>
      </c>
      <c r="AD20" s="23"/>
      <c r="AE20" s="25"/>
      <c r="AF20" s="25"/>
      <c r="AG20" s="25"/>
      <c r="AH20" s="25"/>
      <c r="AI20" s="25"/>
      <c r="AJ20" s="25"/>
      <c r="AK20" s="25"/>
      <c r="AL20" s="25"/>
      <c r="AM20" s="25"/>
    </row>
    <row r="21" spans="2:39" s="20" customFormat="1" ht="8" customHeight="1">
      <c r="B21" s="21"/>
      <c r="C21" s="22"/>
      <c r="D21" s="23"/>
      <c r="E21" s="22"/>
      <c r="F21" s="23"/>
      <c r="G21" s="23"/>
      <c r="H21" s="92"/>
      <c r="I21" s="17" t="str">
        <f t="shared" ref="I21:Q21" ca="1" si="29">CHOOSE(AE$43+1,"",".","..","…")</f>
        <v>..</v>
      </c>
      <c r="J21" s="18" t="str">
        <f t="shared" ca="1" si="29"/>
        <v>.</v>
      </c>
      <c r="K21" s="18" t="str">
        <f t="shared" ca="1" si="29"/>
        <v>.</v>
      </c>
      <c r="L21" s="18" t="str">
        <f t="shared" ca="1" si="29"/>
        <v>.</v>
      </c>
      <c r="M21" s="18" t="str">
        <f t="shared" ca="1" si="29"/>
        <v>..</v>
      </c>
      <c r="N21" s="18" t="str">
        <f t="shared" ca="1" si="29"/>
        <v>..</v>
      </c>
      <c r="O21" s="18" t="str">
        <f t="shared" ca="1" si="29"/>
        <v>.</v>
      </c>
      <c r="P21" s="18" t="str">
        <f t="shared" ca="1" si="29"/>
        <v>..</v>
      </c>
      <c r="Q21" s="19" t="str">
        <f t="shared" ca="1" si="29"/>
        <v>.</v>
      </c>
      <c r="R21" s="92"/>
      <c r="S21" s="92"/>
      <c r="T21" s="17" t="str">
        <f t="shared" ref="T21:AB21" ca="1" si="30">CHOOSE(AP$43+1,"",".","..","…")</f>
        <v>.</v>
      </c>
      <c r="U21" s="18" t="str">
        <f t="shared" ca="1" si="30"/>
        <v>.</v>
      </c>
      <c r="V21" s="18" t="str">
        <f t="shared" ca="1" si="30"/>
        <v>.</v>
      </c>
      <c r="W21" s="18" t="str">
        <f t="shared" ca="1" si="30"/>
        <v>..</v>
      </c>
      <c r="X21" s="18" t="str">
        <f t="shared" ca="1" si="30"/>
        <v>.</v>
      </c>
      <c r="Y21" s="18" t="str">
        <f t="shared" ca="1" si="30"/>
        <v>..</v>
      </c>
      <c r="Z21" s="18" t="str">
        <f t="shared" ca="1" si="30"/>
        <v>.</v>
      </c>
      <c r="AA21" s="18" t="str">
        <f t="shared" ca="1" si="30"/>
        <v>.</v>
      </c>
      <c r="AB21" s="19" t="str">
        <f t="shared" ca="1" si="30"/>
        <v>..</v>
      </c>
      <c r="AC21" s="92"/>
      <c r="AD21" s="23"/>
      <c r="AE21" s="25"/>
      <c r="AF21" s="25"/>
      <c r="AG21" s="25"/>
      <c r="AH21" s="25"/>
      <c r="AI21" s="25"/>
      <c r="AJ21" s="25"/>
      <c r="AK21" s="25"/>
      <c r="AL21" s="25"/>
      <c r="AM21" s="25"/>
    </row>
    <row r="22" spans="2:39" s="20" customFormat="1" ht="20" customHeight="1" thickBot="1">
      <c r="B22" s="21"/>
      <c r="C22" s="22"/>
      <c r="D22" s="23"/>
      <c r="E22" s="22"/>
      <c r="F22" s="23"/>
      <c r="G22" s="23"/>
      <c r="H22" s="93"/>
      <c r="I22" s="4"/>
      <c r="J22" s="5"/>
      <c r="K22" s="5"/>
      <c r="L22" s="5"/>
      <c r="M22" s="5"/>
      <c r="N22" s="5"/>
      <c r="O22" s="5"/>
      <c r="P22" s="5"/>
      <c r="Q22" s="6"/>
      <c r="R22" s="93"/>
      <c r="S22" s="93"/>
      <c r="T22" s="4"/>
      <c r="U22" s="5"/>
      <c r="V22" s="5"/>
      <c r="W22" s="5"/>
      <c r="X22" s="5"/>
      <c r="Y22" s="5"/>
      <c r="Z22" s="5"/>
      <c r="AA22" s="5"/>
      <c r="AB22" s="6"/>
      <c r="AC22" s="93"/>
      <c r="AD22" s="23"/>
      <c r="AE22" s="25"/>
      <c r="AF22" s="25"/>
      <c r="AG22" s="25"/>
      <c r="AH22" s="25"/>
      <c r="AI22" s="25"/>
      <c r="AJ22" s="25"/>
      <c r="AK22" s="25"/>
      <c r="AL22" s="25"/>
      <c r="AM22" s="25"/>
    </row>
    <row r="23" spans="2:39" s="20" customFormat="1">
      <c r="B23" s="21"/>
      <c r="C23" s="22"/>
      <c r="D23" s="23"/>
      <c r="E23" s="22"/>
      <c r="F23" s="23"/>
      <c r="G23" s="23"/>
      <c r="H23" s="7" t="s">
        <v>7</v>
      </c>
      <c r="I23" s="64">
        <f ca="1">I11</f>
        <v>4</v>
      </c>
      <c r="J23" s="65">
        <f t="shared" ref="J23:Q23" ca="1" si="31">J11</f>
        <v>4</v>
      </c>
      <c r="K23" s="65">
        <f t="shared" ca="1" si="31"/>
        <v>3</v>
      </c>
      <c r="L23" s="65">
        <f t="shared" ca="1" si="31"/>
        <v>4</v>
      </c>
      <c r="M23" s="65">
        <f t="shared" ca="1" si="31"/>
        <v>5</v>
      </c>
      <c r="N23" s="65">
        <f t="shared" ca="1" si="31"/>
        <v>4</v>
      </c>
      <c r="O23" s="65">
        <f t="shared" ca="1" si="31"/>
        <v>3</v>
      </c>
      <c r="P23" s="65">
        <f t="shared" ca="1" si="31"/>
        <v>4</v>
      </c>
      <c r="Q23" s="66">
        <f t="shared" ca="1" si="31"/>
        <v>5</v>
      </c>
      <c r="R23" s="84">
        <f ca="1">SUM(I23:Q23)</f>
        <v>36</v>
      </c>
      <c r="S23" s="7" t="s">
        <v>7</v>
      </c>
      <c r="T23" s="64">
        <f t="shared" ref="T23:AB23" ca="1" si="32">T11</f>
        <v>4</v>
      </c>
      <c r="U23" s="65">
        <f t="shared" ca="1" si="32"/>
        <v>3</v>
      </c>
      <c r="V23" s="65">
        <f t="shared" ca="1" si="32"/>
        <v>4</v>
      </c>
      <c r="W23" s="65">
        <f t="shared" ca="1" si="32"/>
        <v>4</v>
      </c>
      <c r="X23" s="65">
        <f t="shared" ca="1" si="32"/>
        <v>5</v>
      </c>
      <c r="Y23" s="65">
        <f t="shared" ca="1" si="32"/>
        <v>4</v>
      </c>
      <c r="Z23" s="65">
        <f t="shared" ca="1" si="32"/>
        <v>3</v>
      </c>
      <c r="AA23" s="65">
        <f t="shared" ca="1" si="32"/>
        <v>5</v>
      </c>
      <c r="AB23" s="66">
        <f t="shared" ca="1" si="32"/>
        <v>4</v>
      </c>
      <c r="AC23" s="84">
        <f ca="1">SUM(T23:AB23)</f>
        <v>36</v>
      </c>
      <c r="AD23" s="23"/>
      <c r="AE23" s="25"/>
      <c r="AF23" s="25"/>
      <c r="AG23" s="25"/>
      <c r="AH23" s="25"/>
      <c r="AI23" s="25"/>
      <c r="AJ23" s="25"/>
      <c r="AK23" s="25"/>
      <c r="AL23" s="25"/>
      <c r="AM23" s="25"/>
    </row>
    <row r="24" spans="2:39" s="20" customFormat="1" ht="17" thickBot="1">
      <c r="B24" s="21"/>
      <c r="C24" s="22"/>
      <c r="D24" s="23"/>
      <c r="E24" s="22"/>
      <c r="F24" s="23"/>
      <c r="G24" s="23"/>
      <c r="H24" s="7" t="s">
        <v>6</v>
      </c>
      <c r="I24" s="67">
        <f ca="1">I12</f>
        <v>7</v>
      </c>
      <c r="J24" s="68">
        <f t="shared" ref="J24:Q24" ca="1" si="33">J12</f>
        <v>17</v>
      </c>
      <c r="K24" s="68">
        <f t="shared" ca="1" si="33"/>
        <v>11</v>
      </c>
      <c r="L24" s="68">
        <f t="shared" ca="1" si="33"/>
        <v>9</v>
      </c>
      <c r="M24" s="68">
        <f t="shared" ca="1" si="33"/>
        <v>5</v>
      </c>
      <c r="N24" s="68">
        <f t="shared" ca="1" si="33"/>
        <v>3</v>
      </c>
      <c r="O24" s="68">
        <f t="shared" ca="1" si="33"/>
        <v>13</v>
      </c>
      <c r="P24" s="68">
        <f t="shared" ca="1" si="33"/>
        <v>1</v>
      </c>
      <c r="Q24" s="69">
        <f t="shared" ca="1" si="33"/>
        <v>15</v>
      </c>
      <c r="R24" s="82"/>
      <c r="S24" s="7" t="s">
        <v>6</v>
      </c>
      <c r="T24" s="67">
        <f t="shared" ref="T24:AB24" ca="1" si="34">T12</f>
        <v>18</v>
      </c>
      <c r="U24" s="68">
        <f t="shared" ca="1" si="34"/>
        <v>16</v>
      </c>
      <c r="V24" s="68">
        <f t="shared" ca="1" si="34"/>
        <v>12</v>
      </c>
      <c r="W24" s="68">
        <f t="shared" ca="1" si="34"/>
        <v>2</v>
      </c>
      <c r="X24" s="68">
        <f t="shared" ca="1" si="34"/>
        <v>8</v>
      </c>
      <c r="Y24" s="68">
        <f t="shared" ca="1" si="34"/>
        <v>6</v>
      </c>
      <c r="Z24" s="68">
        <f t="shared" ca="1" si="34"/>
        <v>14</v>
      </c>
      <c r="AA24" s="68">
        <f t="shared" ca="1" si="34"/>
        <v>10</v>
      </c>
      <c r="AB24" s="69">
        <f t="shared" ca="1" si="34"/>
        <v>4</v>
      </c>
      <c r="AC24" s="82"/>
      <c r="AD24" s="23"/>
      <c r="AE24" s="25"/>
      <c r="AF24" s="25"/>
      <c r="AG24" s="25"/>
      <c r="AH24" s="25"/>
      <c r="AI24" s="25"/>
      <c r="AJ24" s="25"/>
      <c r="AK24" s="25"/>
      <c r="AL24" s="25"/>
      <c r="AM24" s="25"/>
    </row>
    <row r="25" spans="2:39">
      <c r="B25" s="21"/>
      <c r="C25" s="22"/>
      <c r="D25" s="23"/>
      <c r="E25" s="22"/>
      <c r="F25" s="23"/>
      <c r="G25" s="23"/>
      <c r="H25" s="26"/>
      <c r="I25" s="25"/>
      <c r="J25" s="25"/>
      <c r="K25" s="25"/>
      <c r="L25" s="25"/>
      <c r="M25" s="25"/>
      <c r="N25" s="25"/>
      <c r="O25" s="25"/>
      <c r="P25" s="25"/>
      <c r="Q25" s="25"/>
      <c r="R25" s="23"/>
      <c r="S25" s="23"/>
      <c r="T25" s="25"/>
      <c r="U25" s="25"/>
      <c r="V25" s="25"/>
      <c r="W25" s="25"/>
      <c r="X25" s="25"/>
      <c r="Y25" s="25"/>
      <c r="Z25" s="25"/>
      <c r="AA25" s="25"/>
      <c r="AB25" s="25"/>
      <c r="AC25" s="23"/>
      <c r="AD25" s="23"/>
      <c r="AE25" s="25"/>
      <c r="AF25" s="25"/>
      <c r="AG25" s="25"/>
      <c r="AH25" s="25"/>
      <c r="AI25" s="25"/>
      <c r="AJ25" s="25"/>
      <c r="AK25" s="25"/>
      <c r="AL25" s="25"/>
      <c r="AM25" s="25"/>
    </row>
    <row r="26" spans="2:39">
      <c r="B26" s="27" t="s">
        <v>17</v>
      </c>
    </row>
    <row r="27" spans="2:39">
      <c r="B27" s="8" t="s">
        <v>37</v>
      </c>
    </row>
    <row r="28" spans="2:39">
      <c r="B28" s="8" t="s">
        <v>82</v>
      </c>
    </row>
    <row r="29" spans="2:39">
      <c r="B29" s="8" t="s">
        <v>21</v>
      </c>
    </row>
    <row r="30" spans="2:39">
      <c r="B30" s="8" t="s">
        <v>83</v>
      </c>
    </row>
    <row r="31" spans="2:39">
      <c r="B31" s="8" t="s">
        <v>22</v>
      </c>
    </row>
    <row r="33" spans="2:50">
      <c r="B33" s="27" t="s">
        <v>18</v>
      </c>
    </row>
    <row r="34" spans="2:50">
      <c r="B34" s="8" t="s">
        <v>81</v>
      </c>
    </row>
    <row r="35" spans="2:50">
      <c r="B35" s="8" t="s">
        <v>19</v>
      </c>
    </row>
    <row r="36" spans="2:50">
      <c r="B36" s="8" t="s">
        <v>20</v>
      </c>
    </row>
    <row r="37" spans="2:50">
      <c r="B37" s="8" t="s">
        <v>36</v>
      </c>
    </row>
    <row r="38" spans="2:50">
      <c r="B38" s="8" t="s">
        <v>39</v>
      </c>
      <c r="AP38" s="9"/>
    </row>
    <row r="39" spans="2:50">
      <c r="B39" s="8" t="s">
        <v>38</v>
      </c>
      <c r="AP39" s="9"/>
    </row>
    <row r="41" spans="2:50" hidden="1">
      <c r="D41" s="9" t="s">
        <v>45</v>
      </c>
      <c r="F41" s="9" t="s">
        <v>84</v>
      </c>
      <c r="G41" s="9" t="s">
        <v>11</v>
      </c>
    </row>
    <row r="42" spans="2:50" hidden="1">
      <c r="B42" s="8" t="str">
        <f>B5</f>
        <v>Tiger Woods</v>
      </c>
      <c r="D42" s="8">
        <f>MATCH($D$5,Courses!$A$3:$A$35,0)</f>
        <v>1</v>
      </c>
      <c r="F42" s="9">
        <f ca="1">G5</f>
        <v>-8</v>
      </c>
      <c r="G42" s="9">
        <f ca="1">IFERROR(MAX(0,$G$5-$G$8),"")</f>
        <v>0</v>
      </c>
      <c r="H42" s="103" t="s">
        <v>11</v>
      </c>
      <c r="I42" s="9">
        <f ca="1">IFERROR(INT(($G$42+18-I$4)/18),"")</f>
        <v>0</v>
      </c>
      <c r="J42" s="9">
        <f t="shared" ref="J42:Q42" ca="1" si="35">IFERROR(INT(($G$42+18-J$4)/18),"")</f>
        <v>0</v>
      </c>
      <c r="K42" s="9">
        <f t="shared" ca="1" si="35"/>
        <v>0</v>
      </c>
      <c r="L42" s="9">
        <f t="shared" ca="1" si="35"/>
        <v>0</v>
      </c>
      <c r="M42" s="9">
        <f t="shared" ca="1" si="35"/>
        <v>0</v>
      </c>
      <c r="N42" s="9">
        <f t="shared" ca="1" si="35"/>
        <v>0</v>
      </c>
      <c r="O42" s="9">
        <f t="shared" ca="1" si="35"/>
        <v>0</v>
      </c>
      <c r="P42" s="9">
        <f t="shared" ca="1" si="35"/>
        <v>0</v>
      </c>
      <c r="Q42" s="9">
        <f t="shared" ca="1" si="35"/>
        <v>0</v>
      </c>
      <c r="T42" s="9">
        <f t="shared" ref="T42:AB42" ca="1" si="36">IFERROR(INT(($G$42+18-T$4)/18),"")</f>
        <v>0</v>
      </c>
      <c r="U42" s="9">
        <f t="shared" ca="1" si="36"/>
        <v>0</v>
      </c>
      <c r="V42" s="9">
        <f t="shared" ca="1" si="36"/>
        <v>0</v>
      </c>
      <c r="W42" s="9">
        <f t="shared" ca="1" si="36"/>
        <v>0</v>
      </c>
      <c r="X42" s="9">
        <f t="shared" ca="1" si="36"/>
        <v>0</v>
      </c>
      <c r="Y42" s="9">
        <f t="shared" ca="1" si="36"/>
        <v>0</v>
      </c>
      <c r="Z42" s="9">
        <f t="shared" ca="1" si="36"/>
        <v>0</v>
      </c>
      <c r="AA42" s="9">
        <f t="shared" ca="1" si="36"/>
        <v>0</v>
      </c>
      <c r="AB42" s="9">
        <f t="shared" ca="1" si="36"/>
        <v>0</v>
      </c>
      <c r="AE42" s="9">
        <f ca="1">IFERROR(INT(($G$42+18-I$16)/18),"")</f>
        <v>0</v>
      </c>
      <c r="AF42" s="9">
        <f t="shared" ref="AF42:AM42" ca="1" si="37">IFERROR(INT(($G$42+18-J$16)/18),"")</f>
        <v>0</v>
      </c>
      <c r="AG42" s="9">
        <f t="shared" ca="1" si="37"/>
        <v>0</v>
      </c>
      <c r="AH42" s="9">
        <f t="shared" ca="1" si="37"/>
        <v>0</v>
      </c>
      <c r="AI42" s="9">
        <f t="shared" ca="1" si="37"/>
        <v>0</v>
      </c>
      <c r="AJ42" s="9">
        <f t="shared" ca="1" si="37"/>
        <v>0</v>
      </c>
      <c r="AK42" s="9">
        <f t="shared" ca="1" si="37"/>
        <v>0</v>
      </c>
      <c r="AL42" s="9">
        <f t="shared" ca="1" si="37"/>
        <v>0</v>
      </c>
      <c r="AM42" s="9">
        <f t="shared" ca="1" si="37"/>
        <v>0</v>
      </c>
      <c r="AP42" s="9">
        <f t="shared" ref="AP42:AX42" ca="1" si="38">IFERROR(INT(($G$42+18-T$16)/18),"")</f>
        <v>0</v>
      </c>
      <c r="AQ42" s="9">
        <f t="shared" ca="1" si="38"/>
        <v>0</v>
      </c>
      <c r="AR42" s="9">
        <f t="shared" ca="1" si="38"/>
        <v>0</v>
      </c>
      <c r="AS42" s="9">
        <f t="shared" ca="1" si="38"/>
        <v>0</v>
      </c>
      <c r="AT42" s="9">
        <f t="shared" ca="1" si="38"/>
        <v>0</v>
      </c>
      <c r="AU42" s="9">
        <f t="shared" ca="1" si="38"/>
        <v>0</v>
      </c>
      <c r="AV42" s="9">
        <f t="shared" ca="1" si="38"/>
        <v>0</v>
      </c>
      <c r="AW42" s="9">
        <f t="shared" ca="1" si="38"/>
        <v>0</v>
      </c>
      <c r="AX42" s="9">
        <f t="shared" ca="1" si="38"/>
        <v>0</v>
      </c>
    </row>
    <row r="43" spans="2:50" hidden="1">
      <c r="B43" s="8" t="str">
        <f>B8</f>
        <v>Roy McAvoy</v>
      </c>
      <c r="D43" s="8">
        <f>MATCH($D$8,Courses!$A$3:$A$35,0)</f>
        <v>1</v>
      </c>
      <c r="F43" s="9">
        <f ca="1">G8</f>
        <v>17</v>
      </c>
      <c r="G43" s="9">
        <f ca="1">IFERROR(MAX(0,$G$8-$G$5),"")</f>
        <v>25</v>
      </c>
      <c r="H43" s="103"/>
      <c r="I43" s="9">
        <f ca="1">IFERROR(INT(($G$43+18-I$12)/18),"")</f>
        <v>2</v>
      </c>
      <c r="J43" s="9">
        <f t="shared" ref="J43:Q43" ca="1" si="39">IFERROR(INT(($G$43+18-J$12)/18),"")</f>
        <v>1</v>
      </c>
      <c r="K43" s="9">
        <f t="shared" ca="1" si="39"/>
        <v>1</v>
      </c>
      <c r="L43" s="9">
        <f t="shared" ca="1" si="39"/>
        <v>1</v>
      </c>
      <c r="M43" s="9">
        <f t="shared" ca="1" si="39"/>
        <v>2</v>
      </c>
      <c r="N43" s="9">
        <f t="shared" ca="1" si="39"/>
        <v>2</v>
      </c>
      <c r="O43" s="9">
        <f t="shared" ca="1" si="39"/>
        <v>1</v>
      </c>
      <c r="P43" s="9">
        <f t="shared" ca="1" si="39"/>
        <v>2</v>
      </c>
      <c r="Q43" s="9">
        <f t="shared" ca="1" si="39"/>
        <v>1</v>
      </c>
      <c r="T43" s="9">
        <f t="shared" ref="T43:AB43" ca="1" si="40">IFERROR(INT(($G$43+18-T$12)/18),"")</f>
        <v>1</v>
      </c>
      <c r="U43" s="9">
        <f t="shared" ca="1" si="40"/>
        <v>1</v>
      </c>
      <c r="V43" s="9">
        <f t="shared" ca="1" si="40"/>
        <v>1</v>
      </c>
      <c r="W43" s="9">
        <f t="shared" ca="1" si="40"/>
        <v>2</v>
      </c>
      <c r="X43" s="9">
        <f t="shared" ca="1" si="40"/>
        <v>1</v>
      </c>
      <c r="Y43" s="9">
        <f t="shared" ca="1" si="40"/>
        <v>2</v>
      </c>
      <c r="Z43" s="9">
        <f t="shared" ca="1" si="40"/>
        <v>1</v>
      </c>
      <c r="AA43" s="9">
        <f t="shared" ca="1" si="40"/>
        <v>1</v>
      </c>
      <c r="AB43" s="9">
        <f t="shared" ca="1" si="40"/>
        <v>2</v>
      </c>
      <c r="AE43" s="9">
        <f ca="1">IFERROR(INT(($G$43+18-I$24)/18),"")</f>
        <v>2</v>
      </c>
      <c r="AF43" s="9">
        <f t="shared" ref="AF43:AM43" ca="1" si="41">IFERROR(INT(($G$43+18-J$24)/18),"")</f>
        <v>1</v>
      </c>
      <c r="AG43" s="9">
        <f t="shared" ca="1" si="41"/>
        <v>1</v>
      </c>
      <c r="AH43" s="9">
        <f t="shared" ca="1" si="41"/>
        <v>1</v>
      </c>
      <c r="AI43" s="9">
        <f t="shared" ca="1" si="41"/>
        <v>2</v>
      </c>
      <c r="AJ43" s="9">
        <f t="shared" ca="1" si="41"/>
        <v>2</v>
      </c>
      <c r="AK43" s="9">
        <f t="shared" ca="1" si="41"/>
        <v>1</v>
      </c>
      <c r="AL43" s="9">
        <f t="shared" ca="1" si="41"/>
        <v>2</v>
      </c>
      <c r="AM43" s="9">
        <f t="shared" ca="1" si="41"/>
        <v>1</v>
      </c>
      <c r="AP43" s="9">
        <f t="shared" ref="AP43:AX43" ca="1" si="42">IFERROR(INT(($G$43+18-T$24)/18),"")</f>
        <v>1</v>
      </c>
      <c r="AQ43" s="9">
        <f t="shared" ca="1" si="42"/>
        <v>1</v>
      </c>
      <c r="AR43" s="9">
        <f t="shared" ca="1" si="42"/>
        <v>1</v>
      </c>
      <c r="AS43" s="9">
        <f t="shared" ca="1" si="42"/>
        <v>2</v>
      </c>
      <c r="AT43" s="9">
        <f t="shared" ca="1" si="42"/>
        <v>1</v>
      </c>
      <c r="AU43" s="9">
        <f t="shared" ca="1" si="42"/>
        <v>2</v>
      </c>
      <c r="AV43" s="9">
        <f t="shared" ca="1" si="42"/>
        <v>1</v>
      </c>
      <c r="AW43" s="9">
        <f t="shared" ca="1" si="42"/>
        <v>1</v>
      </c>
      <c r="AX43" s="9">
        <f t="shared" ca="1" si="42"/>
        <v>2</v>
      </c>
    </row>
    <row r="44" spans="2:50" hidden="1">
      <c r="B44" s="8" t="str">
        <f>B42</f>
        <v>Tiger Woods</v>
      </c>
      <c r="H44" s="75" t="s">
        <v>12</v>
      </c>
      <c r="I44" s="9" t="str">
        <f t="shared" ref="I44:Q44" si="43">IF(I$6&lt;&gt;"",IF(ISNUMBER(I$6),I$6-I$42,99),"")</f>
        <v/>
      </c>
      <c r="J44" s="9" t="str">
        <f t="shared" si="43"/>
        <v/>
      </c>
      <c r="K44" s="9" t="str">
        <f t="shared" si="43"/>
        <v/>
      </c>
      <c r="L44" s="9" t="str">
        <f t="shared" si="43"/>
        <v/>
      </c>
      <c r="M44" s="9" t="str">
        <f t="shared" si="43"/>
        <v/>
      </c>
      <c r="N44" s="9" t="str">
        <f t="shared" si="43"/>
        <v/>
      </c>
      <c r="O44" s="9" t="str">
        <f t="shared" si="43"/>
        <v/>
      </c>
      <c r="P44" s="9" t="str">
        <f t="shared" si="43"/>
        <v/>
      </c>
      <c r="Q44" s="9" t="str">
        <f t="shared" si="43"/>
        <v/>
      </c>
      <c r="T44" s="9" t="str">
        <f t="shared" ref="T44:AB44" si="44">IF(T$6&lt;&gt;"",IF(ISNUMBER(T$6),T$6-T$42,99),"")</f>
        <v/>
      </c>
      <c r="U44" s="9" t="str">
        <f t="shared" si="44"/>
        <v/>
      </c>
      <c r="V44" s="9" t="str">
        <f t="shared" si="44"/>
        <v/>
      </c>
      <c r="W44" s="9" t="str">
        <f t="shared" si="44"/>
        <v/>
      </c>
      <c r="X44" s="9" t="str">
        <f t="shared" si="44"/>
        <v/>
      </c>
      <c r="Y44" s="9" t="str">
        <f t="shared" si="44"/>
        <v/>
      </c>
      <c r="Z44" s="9" t="str">
        <f t="shared" si="44"/>
        <v/>
      </c>
      <c r="AA44" s="9" t="str">
        <f t="shared" si="44"/>
        <v/>
      </c>
      <c r="AB44" s="9" t="str">
        <f t="shared" si="44"/>
        <v/>
      </c>
      <c r="AE44" s="9" t="str">
        <f t="shared" ref="AE44:AM44" si="45">IF(I$18&lt;&gt;"",IF(ISNUMBER(I$18),I$18-AE$42,99),"")</f>
        <v/>
      </c>
      <c r="AF44" s="9" t="str">
        <f t="shared" si="45"/>
        <v/>
      </c>
      <c r="AG44" s="9" t="str">
        <f t="shared" si="45"/>
        <v/>
      </c>
      <c r="AH44" s="9" t="str">
        <f t="shared" si="45"/>
        <v/>
      </c>
      <c r="AI44" s="9" t="str">
        <f t="shared" si="45"/>
        <v/>
      </c>
      <c r="AJ44" s="9" t="str">
        <f t="shared" si="45"/>
        <v/>
      </c>
      <c r="AK44" s="9" t="str">
        <f t="shared" si="45"/>
        <v/>
      </c>
      <c r="AL44" s="9" t="str">
        <f t="shared" si="45"/>
        <v/>
      </c>
      <c r="AM44" s="9" t="str">
        <f t="shared" si="45"/>
        <v/>
      </c>
      <c r="AP44" s="9" t="str">
        <f t="shared" ref="AP44:AX44" si="46">IF(T$18&lt;&gt;"",IF(ISNUMBER(T$18),T$18-AP$42,99),"")</f>
        <v/>
      </c>
      <c r="AQ44" s="9" t="str">
        <f t="shared" si="46"/>
        <v/>
      </c>
      <c r="AR44" s="9" t="str">
        <f t="shared" si="46"/>
        <v/>
      </c>
      <c r="AS44" s="9" t="str">
        <f t="shared" si="46"/>
        <v/>
      </c>
      <c r="AT44" s="9" t="str">
        <f t="shared" si="46"/>
        <v/>
      </c>
      <c r="AU44" s="9" t="str">
        <f t="shared" si="46"/>
        <v/>
      </c>
      <c r="AV44" s="9" t="str">
        <f t="shared" si="46"/>
        <v/>
      </c>
      <c r="AW44" s="9" t="str">
        <f t="shared" si="46"/>
        <v/>
      </c>
      <c r="AX44" s="9" t="str">
        <f t="shared" si="46"/>
        <v/>
      </c>
    </row>
    <row r="45" spans="2:50" hidden="1">
      <c r="B45" s="8" t="str">
        <f>B43</f>
        <v>Roy McAvoy</v>
      </c>
      <c r="H45" s="75"/>
      <c r="I45" s="9" t="str">
        <f t="shared" ref="I45:Q45" si="47">IF(I$10&lt;&gt;"",IF(ISNUMBER(I$10),I$10-I$43,99),"")</f>
        <v/>
      </c>
      <c r="J45" s="9" t="str">
        <f t="shared" si="47"/>
        <v/>
      </c>
      <c r="K45" s="9" t="str">
        <f t="shared" si="47"/>
        <v/>
      </c>
      <c r="L45" s="9" t="str">
        <f t="shared" si="47"/>
        <v/>
      </c>
      <c r="M45" s="9" t="str">
        <f t="shared" si="47"/>
        <v/>
      </c>
      <c r="N45" s="9" t="str">
        <f t="shared" si="47"/>
        <v/>
      </c>
      <c r="O45" s="9" t="str">
        <f t="shared" si="47"/>
        <v/>
      </c>
      <c r="P45" s="9" t="str">
        <f t="shared" si="47"/>
        <v/>
      </c>
      <c r="Q45" s="9" t="str">
        <f t="shared" si="47"/>
        <v/>
      </c>
      <c r="T45" s="9" t="str">
        <f t="shared" ref="T45:AB45" si="48">IF(T$10&lt;&gt;"",IF(ISNUMBER(T$10),T$10-T$43,99),"")</f>
        <v/>
      </c>
      <c r="U45" s="9" t="str">
        <f t="shared" si="48"/>
        <v/>
      </c>
      <c r="V45" s="9" t="str">
        <f t="shared" si="48"/>
        <v/>
      </c>
      <c r="W45" s="9" t="str">
        <f t="shared" si="48"/>
        <v/>
      </c>
      <c r="X45" s="9" t="str">
        <f t="shared" si="48"/>
        <v/>
      </c>
      <c r="Y45" s="9" t="str">
        <f t="shared" si="48"/>
        <v/>
      </c>
      <c r="Z45" s="9" t="str">
        <f t="shared" si="48"/>
        <v/>
      </c>
      <c r="AA45" s="9" t="str">
        <f t="shared" si="48"/>
        <v/>
      </c>
      <c r="AB45" s="9" t="str">
        <f t="shared" si="48"/>
        <v/>
      </c>
      <c r="AE45" s="9" t="str">
        <f t="shared" ref="AE45:AM45" si="49">IF(I$22&lt;&gt;"",IF(ISNUMBER(I$22),I$22-AE$43,99),"")</f>
        <v/>
      </c>
      <c r="AF45" s="9" t="str">
        <f t="shared" si="49"/>
        <v/>
      </c>
      <c r="AG45" s="9" t="str">
        <f t="shared" si="49"/>
        <v/>
      </c>
      <c r="AH45" s="9" t="str">
        <f t="shared" si="49"/>
        <v/>
      </c>
      <c r="AI45" s="9" t="str">
        <f t="shared" si="49"/>
        <v/>
      </c>
      <c r="AJ45" s="9" t="str">
        <f t="shared" si="49"/>
        <v/>
      </c>
      <c r="AK45" s="9" t="str">
        <f t="shared" si="49"/>
        <v/>
      </c>
      <c r="AL45" s="9" t="str">
        <f t="shared" si="49"/>
        <v/>
      </c>
      <c r="AM45" s="9" t="str">
        <f t="shared" si="49"/>
        <v/>
      </c>
      <c r="AP45" s="9" t="str">
        <f t="shared" ref="AP45:AX45" si="50">IF(T$22&lt;&gt;"",IF(ISNUMBER(T$22),T$22-AP$43,99),"")</f>
        <v/>
      </c>
      <c r="AQ45" s="9" t="str">
        <f t="shared" si="50"/>
        <v/>
      </c>
      <c r="AR45" s="9" t="str">
        <f t="shared" si="50"/>
        <v/>
      </c>
      <c r="AS45" s="9" t="str">
        <f t="shared" si="50"/>
        <v/>
      </c>
      <c r="AT45" s="9" t="str">
        <f t="shared" si="50"/>
        <v/>
      </c>
      <c r="AU45" s="9" t="str">
        <f t="shared" si="50"/>
        <v/>
      </c>
      <c r="AV45" s="9" t="str">
        <f t="shared" si="50"/>
        <v/>
      </c>
      <c r="AW45" s="9" t="str">
        <f t="shared" si="50"/>
        <v/>
      </c>
      <c r="AX45" s="9" t="str">
        <f t="shared" si="50"/>
        <v/>
      </c>
    </row>
    <row r="46" spans="2:50" hidden="1">
      <c r="B46" s="8" t="str">
        <f t="shared" ref="B46:B49" si="51">B44</f>
        <v>Tiger Woods</v>
      </c>
      <c r="H46" s="75" t="s">
        <v>9</v>
      </c>
      <c r="I46" s="9" t="str">
        <f t="shared" ref="I46:Q46" si="52">IF(AND(I$44&lt;&gt;"",I$45&lt;&gt;""),IF(I$44&lt;I$45,1,0),"")</f>
        <v/>
      </c>
      <c r="J46" s="9" t="str">
        <f t="shared" si="52"/>
        <v/>
      </c>
      <c r="K46" s="9" t="str">
        <f t="shared" si="52"/>
        <v/>
      </c>
      <c r="L46" s="9" t="str">
        <f t="shared" si="52"/>
        <v/>
      </c>
      <c r="M46" s="9" t="str">
        <f t="shared" si="52"/>
        <v/>
      </c>
      <c r="N46" s="9" t="str">
        <f t="shared" si="52"/>
        <v/>
      </c>
      <c r="O46" s="9" t="str">
        <f t="shared" si="52"/>
        <v/>
      </c>
      <c r="P46" s="9" t="str">
        <f t="shared" si="52"/>
        <v/>
      </c>
      <c r="Q46" s="9" t="str">
        <f t="shared" si="52"/>
        <v/>
      </c>
      <c r="T46" s="9" t="str">
        <f t="shared" ref="T46:AB46" si="53">IF(AND(T$44&lt;&gt;"",T$45&lt;&gt;""),IF(T$44&lt;T$45,1,0),"")</f>
        <v/>
      </c>
      <c r="U46" s="9" t="str">
        <f t="shared" si="53"/>
        <v/>
      </c>
      <c r="V46" s="9" t="str">
        <f t="shared" si="53"/>
        <v/>
      </c>
      <c r="W46" s="9" t="str">
        <f t="shared" si="53"/>
        <v/>
      </c>
      <c r="X46" s="9" t="str">
        <f t="shared" si="53"/>
        <v/>
      </c>
      <c r="Y46" s="9" t="str">
        <f t="shared" si="53"/>
        <v/>
      </c>
      <c r="Z46" s="9" t="str">
        <f t="shared" si="53"/>
        <v/>
      </c>
      <c r="AA46" s="9" t="str">
        <f t="shared" si="53"/>
        <v/>
      </c>
      <c r="AB46" s="9" t="str">
        <f t="shared" si="53"/>
        <v/>
      </c>
      <c r="AE46" s="9" t="str">
        <f t="shared" ref="AE46:AM46" si="54">IF(AND(AE$44&lt;&gt;"",AE$45&lt;&gt;""),IF(AE$44&lt;AE$45,1,0),"")</f>
        <v/>
      </c>
      <c r="AF46" s="9" t="str">
        <f t="shared" si="54"/>
        <v/>
      </c>
      <c r="AG46" s="9" t="str">
        <f t="shared" si="54"/>
        <v/>
      </c>
      <c r="AH46" s="9" t="str">
        <f t="shared" si="54"/>
        <v/>
      </c>
      <c r="AI46" s="9" t="str">
        <f t="shared" si="54"/>
        <v/>
      </c>
      <c r="AJ46" s="9" t="str">
        <f t="shared" si="54"/>
        <v/>
      </c>
      <c r="AK46" s="9" t="str">
        <f t="shared" si="54"/>
        <v/>
      </c>
      <c r="AL46" s="9" t="str">
        <f t="shared" si="54"/>
        <v/>
      </c>
      <c r="AM46" s="9" t="str">
        <f t="shared" si="54"/>
        <v/>
      </c>
      <c r="AP46" s="9" t="str">
        <f t="shared" ref="AP46:AX46" si="55">IF(AND(AP$44&lt;&gt;"",AP$45&lt;&gt;""),IF(AP$44&lt;AP$45,1,0),"")</f>
        <v/>
      </c>
      <c r="AQ46" s="9" t="str">
        <f t="shared" si="55"/>
        <v/>
      </c>
      <c r="AR46" s="9" t="str">
        <f t="shared" si="55"/>
        <v/>
      </c>
      <c r="AS46" s="9" t="str">
        <f t="shared" si="55"/>
        <v/>
      </c>
      <c r="AT46" s="9" t="str">
        <f t="shared" si="55"/>
        <v/>
      </c>
      <c r="AU46" s="9" t="str">
        <f t="shared" si="55"/>
        <v/>
      </c>
      <c r="AV46" s="9" t="str">
        <f t="shared" si="55"/>
        <v/>
      </c>
      <c r="AW46" s="9" t="str">
        <f t="shared" si="55"/>
        <v/>
      </c>
      <c r="AX46" s="9" t="str">
        <f t="shared" si="55"/>
        <v/>
      </c>
    </row>
    <row r="47" spans="2:50" hidden="1">
      <c r="B47" s="8" t="str">
        <f t="shared" si="51"/>
        <v>Roy McAvoy</v>
      </c>
      <c r="H47" s="75"/>
      <c r="I47" s="9" t="str">
        <f t="shared" ref="I47:Q47" si="56">IF(AND(I$44&lt;&gt;"",I$45&lt;&gt;""),IF(I$45&lt;I$44,1,0),"")</f>
        <v/>
      </c>
      <c r="J47" s="9" t="str">
        <f t="shared" si="56"/>
        <v/>
      </c>
      <c r="K47" s="9" t="str">
        <f t="shared" si="56"/>
        <v/>
      </c>
      <c r="L47" s="9" t="str">
        <f t="shared" si="56"/>
        <v/>
      </c>
      <c r="M47" s="9" t="str">
        <f t="shared" si="56"/>
        <v/>
      </c>
      <c r="N47" s="9" t="str">
        <f t="shared" si="56"/>
        <v/>
      </c>
      <c r="O47" s="9" t="str">
        <f t="shared" si="56"/>
        <v/>
      </c>
      <c r="P47" s="9" t="str">
        <f t="shared" si="56"/>
        <v/>
      </c>
      <c r="Q47" s="9" t="str">
        <f t="shared" si="56"/>
        <v/>
      </c>
      <c r="T47" s="9" t="str">
        <f t="shared" ref="T47:AB47" si="57">IF(AND(T$44&lt;&gt;"",T$45&lt;&gt;""),IF(T$45&lt;T$44,1,0),"")</f>
        <v/>
      </c>
      <c r="U47" s="9" t="str">
        <f t="shared" si="57"/>
        <v/>
      </c>
      <c r="V47" s="9" t="str">
        <f t="shared" si="57"/>
        <v/>
      </c>
      <c r="W47" s="9" t="str">
        <f t="shared" si="57"/>
        <v/>
      </c>
      <c r="X47" s="9" t="str">
        <f t="shared" si="57"/>
        <v/>
      </c>
      <c r="Y47" s="9" t="str">
        <f t="shared" si="57"/>
        <v/>
      </c>
      <c r="Z47" s="9" t="str">
        <f t="shared" si="57"/>
        <v/>
      </c>
      <c r="AA47" s="9" t="str">
        <f t="shared" si="57"/>
        <v/>
      </c>
      <c r="AB47" s="9" t="str">
        <f t="shared" si="57"/>
        <v/>
      </c>
      <c r="AE47" s="9" t="str">
        <f t="shared" ref="AE47:AM47" si="58">IF(AND(AE$44&lt;&gt;"",AE$45&lt;&gt;""),IF(AE$45&lt;AE$44,1,0),"")</f>
        <v/>
      </c>
      <c r="AF47" s="9" t="str">
        <f t="shared" si="58"/>
        <v/>
      </c>
      <c r="AG47" s="9" t="str">
        <f t="shared" si="58"/>
        <v/>
      </c>
      <c r="AH47" s="9" t="str">
        <f t="shared" si="58"/>
        <v/>
      </c>
      <c r="AI47" s="9" t="str">
        <f t="shared" si="58"/>
        <v/>
      </c>
      <c r="AJ47" s="9" t="str">
        <f t="shared" si="58"/>
        <v/>
      </c>
      <c r="AK47" s="9" t="str">
        <f t="shared" si="58"/>
        <v/>
      </c>
      <c r="AL47" s="9" t="str">
        <f t="shared" si="58"/>
        <v/>
      </c>
      <c r="AM47" s="9" t="str">
        <f t="shared" si="58"/>
        <v/>
      </c>
      <c r="AP47" s="9" t="str">
        <f t="shared" ref="AP47:AX47" si="59">IF(AND(AP$44&lt;&gt;"",AP$45&lt;&gt;""),IF(AP$45&lt;AP$44,1,0),"")</f>
        <v/>
      </c>
      <c r="AQ47" s="9" t="str">
        <f t="shared" si="59"/>
        <v/>
      </c>
      <c r="AR47" s="9" t="str">
        <f t="shared" si="59"/>
        <v/>
      </c>
      <c r="AS47" s="9" t="str">
        <f t="shared" si="59"/>
        <v/>
      </c>
      <c r="AT47" s="9" t="str">
        <f t="shared" si="59"/>
        <v/>
      </c>
      <c r="AU47" s="9" t="str">
        <f t="shared" si="59"/>
        <v/>
      </c>
      <c r="AV47" s="9" t="str">
        <f t="shared" si="59"/>
        <v/>
      </c>
      <c r="AW47" s="9" t="str">
        <f t="shared" si="59"/>
        <v/>
      </c>
      <c r="AX47" s="9" t="str">
        <f t="shared" si="59"/>
        <v/>
      </c>
    </row>
    <row r="48" spans="2:50" hidden="1">
      <c r="B48" s="8" t="str">
        <f t="shared" si="51"/>
        <v>Tiger Woods</v>
      </c>
      <c r="H48" s="74" t="s">
        <v>85</v>
      </c>
      <c r="I48" s="9">
        <f>SUM($I46:I46)</f>
        <v>0</v>
      </c>
      <c r="J48" s="9">
        <f>SUM($I46:J46)</f>
        <v>0</v>
      </c>
      <c r="K48" s="9">
        <f>SUM($I46:K46)</f>
        <v>0</v>
      </c>
      <c r="L48" s="9">
        <f>SUM($I46:L46)</f>
        <v>0</v>
      </c>
      <c r="M48" s="9">
        <f>SUM($I46:M46)</f>
        <v>0</v>
      </c>
      <c r="N48" s="9">
        <f>SUM($I46:N46)</f>
        <v>0</v>
      </c>
      <c r="O48" s="9">
        <f>SUM($I46:O46)</f>
        <v>0</v>
      </c>
      <c r="P48" s="9">
        <f>SUM($I46:P46)</f>
        <v>0</v>
      </c>
      <c r="Q48" s="9">
        <f>SUM($I46:Q46)</f>
        <v>0</v>
      </c>
      <c r="T48" s="9">
        <f>SUM($I46:T46)</f>
        <v>0</v>
      </c>
      <c r="U48" s="9">
        <f>SUM($I46:U46)</f>
        <v>0</v>
      </c>
      <c r="V48" s="9">
        <f>SUM($I46:V46)</f>
        <v>0</v>
      </c>
      <c r="W48" s="9">
        <f>SUM($I46:W46)</f>
        <v>0</v>
      </c>
      <c r="X48" s="9">
        <f>SUM($I46:X46)</f>
        <v>0</v>
      </c>
      <c r="Y48" s="9">
        <f>SUM($I46:Y46)</f>
        <v>0</v>
      </c>
      <c r="Z48" s="9">
        <f>SUM($I46:Z46)</f>
        <v>0</v>
      </c>
      <c r="AA48" s="9">
        <f>SUM($I46:AA46)</f>
        <v>0</v>
      </c>
      <c r="AB48" s="9">
        <f>SUM($I46:AB46)</f>
        <v>0</v>
      </c>
      <c r="AE48" s="9">
        <f>SUM($I46:AE46)</f>
        <v>0</v>
      </c>
      <c r="AF48" s="9">
        <f>SUM($I46:AF46)</f>
        <v>0</v>
      </c>
      <c r="AG48" s="9">
        <f>SUM($I46:AG46)</f>
        <v>0</v>
      </c>
      <c r="AH48" s="9">
        <f>SUM($I46:AH46)</f>
        <v>0</v>
      </c>
      <c r="AI48" s="9">
        <f>SUM($I46:AI46)</f>
        <v>0</v>
      </c>
      <c r="AJ48" s="9">
        <f>SUM($I46:AJ46)</f>
        <v>0</v>
      </c>
      <c r="AK48" s="9">
        <f>SUM($I46:AK46)</f>
        <v>0</v>
      </c>
      <c r="AL48" s="9">
        <f>SUM($I46:AL46)</f>
        <v>0</v>
      </c>
      <c r="AM48" s="9">
        <f>SUM($I46:AM46)</f>
        <v>0</v>
      </c>
      <c r="AP48" s="9">
        <f>SUM($I46:AP46)</f>
        <v>0</v>
      </c>
      <c r="AQ48" s="9">
        <f>SUM($I46:AQ46)</f>
        <v>0</v>
      </c>
      <c r="AR48" s="9">
        <f>SUM($I46:AR46)</f>
        <v>0</v>
      </c>
      <c r="AS48" s="9">
        <f>SUM($I46:AS46)</f>
        <v>0</v>
      </c>
      <c r="AT48" s="9">
        <f>SUM($I46:AT46)</f>
        <v>0</v>
      </c>
      <c r="AU48" s="9">
        <f>SUM($I46:AU46)</f>
        <v>0</v>
      </c>
      <c r="AV48" s="9">
        <f>SUM($I46:AV46)</f>
        <v>0</v>
      </c>
      <c r="AW48" s="9">
        <f>SUM($I46:AW46)</f>
        <v>0</v>
      </c>
      <c r="AX48" s="9">
        <f>SUM($I46:AX46)</f>
        <v>0</v>
      </c>
    </row>
    <row r="49" spans="2:50" hidden="1">
      <c r="B49" s="8" t="str">
        <f t="shared" si="51"/>
        <v>Roy McAvoy</v>
      </c>
      <c r="H49" s="75"/>
      <c r="I49" s="9">
        <f>SUM($I47:I47)</f>
        <v>0</v>
      </c>
      <c r="J49" s="9">
        <f>SUM($I47:J47)</f>
        <v>0</v>
      </c>
      <c r="K49" s="9">
        <f>SUM($I47:K47)</f>
        <v>0</v>
      </c>
      <c r="L49" s="9">
        <f>SUM($I47:L47)</f>
        <v>0</v>
      </c>
      <c r="M49" s="9">
        <f>SUM($I47:M47)</f>
        <v>0</v>
      </c>
      <c r="N49" s="9">
        <f>SUM($I47:N47)</f>
        <v>0</v>
      </c>
      <c r="O49" s="9">
        <f>SUM($I47:O47)</f>
        <v>0</v>
      </c>
      <c r="P49" s="9">
        <f>SUM($I47:P47)</f>
        <v>0</v>
      </c>
      <c r="Q49" s="9">
        <f>SUM($I47:Q47)</f>
        <v>0</v>
      </c>
      <c r="T49" s="9">
        <f>SUM($I47:T47)</f>
        <v>0</v>
      </c>
      <c r="U49" s="9">
        <f>SUM($I47:U47)</f>
        <v>0</v>
      </c>
      <c r="V49" s="9">
        <f>SUM($I47:V47)</f>
        <v>0</v>
      </c>
      <c r="W49" s="9">
        <f>SUM($I47:W47)</f>
        <v>0</v>
      </c>
      <c r="X49" s="9">
        <f>SUM($I47:X47)</f>
        <v>0</v>
      </c>
      <c r="Y49" s="9">
        <f>SUM($I47:Y47)</f>
        <v>0</v>
      </c>
      <c r="Z49" s="9">
        <f>SUM($I47:Z47)</f>
        <v>0</v>
      </c>
      <c r="AA49" s="9">
        <f>SUM($I47:AA47)</f>
        <v>0</v>
      </c>
      <c r="AB49" s="9">
        <f>SUM($I47:AB47)</f>
        <v>0</v>
      </c>
      <c r="AE49" s="9">
        <f>SUM($I47:AE47)</f>
        <v>0</v>
      </c>
      <c r="AF49" s="9">
        <f>SUM($I47:AF47)</f>
        <v>0</v>
      </c>
      <c r="AG49" s="9">
        <f>SUM($I47:AG47)</f>
        <v>0</v>
      </c>
      <c r="AH49" s="9">
        <f>SUM($I47:AH47)</f>
        <v>0</v>
      </c>
      <c r="AI49" s="9">
        <f>SUM($I47:AI47)</f>
        <v>0</v>
      </c>
      <c r="AJ49" s="9">
        <f>SUM($I47:AJ47)</f>
        <v>0</v>
      </c>
      <c r="AK49" s="9">
        <f>SUM($I47:AK47)</f>
        <v>0</v>
      </c>
      <c r="AL49" s="9">
        <f>SUM($I47:AL47)</f>
        <v>0</v>
      </c>
      <c r="AM49" s="9">
        <f>SUM($I47:AM47)</f>
        <v>0</v>
      </c>
      <c r="AP49" s="9">
        <f>SUM($I47:AP47)</f>
        <v>0</v>
      </c>
      <c r="AQ49" s="9">
        <f>SUM($I47:AQ47)</f>
        <v>0</v>
      </c>
      <c r="AR49" s="9">
        <f>SUM($I47:AR47)</f>
        <v>0</v>
      </c>
      <c r="AS49" s="9">
        <f>SUM($I47:AS47)</f>
        <v>0</v>
      </c>
      <c r="AT49" s="9">
        <f>SUM($I47:AT47)</f>
        <v>0</v>
      </c>
      <c r="AU49" s="9">
        <f>SUM($I47:AU47)</f>
        <v>0</v>
      </c>
      <c r="AV49" s="9">
        <f>SUM($I47:AV47)</f>
        <v>0</v>
      </c>
      <c r="AW49" s="9">
        <f>SUM($I47:AW47)</f>
        <v>0</v>
      </c>
      <c r="AX49" s="9">
        <f>SUM($I47:AX47)</f>
        <v>0</v>
      </c>
    </row>
    <row r="50" spans="2:50" hidden="1">
      <c r="H50" s="9" t="s">
        <v>10</v>
      </c>
      <c r="I50" s="9" t="str">
        <f t="shared" ref="I50:Q50" si="60">IF(AND(I$46&lt;&gt;"",I$47&lt;&gt;""),I48-I49,"")</f>
        <v/>
      </c>
      <c r="J50" s="9" t="str">
        <f t="shared" si="60"/>
        <v/>
      </c>
      <c r="K50" s="9" t="str">
        <f t="shared" si="60"/>
        <v/>
      </c>
      <c r="L50" s="9" t="str">
        <f t="shared" si="60"/>
        <v/>
      </c>
      <c r="M50" s="9" t="str">
        <f t="shared" si="60"/>
        <v/>
      </c>
      <c r="N50" s="9" t="str">
        <f t="shared" si="60"/>
        <v/>
      </c>
      <c r="O50" s="9" t="str">
        <f t="shared" si="60"/>
        <v/>
      </c>
      <c r="P50" s="9" t="str">
        <f t="shared" si="60"/>
        <v/>
      </c>
      <c r="Q50" s="9" t="str">
        <f t="shared" si="60"/>
        <v/>
      </c>
      <c r="T50" s="9" t="str">
        <f t="shared" ref="T50:AB50" si="61">IF(AND(T$46&lt;&gt;"",T$47&lt;&gt;""),T48-T49,"")</f>
        <v/>
      </c>
      <c r="U50" s="9" t="str">
        <f t="shared" si="61"/>
        <v/>
      </c>
      <c r="V50" s="9" t="str">
        <f t="shared" si="61"/>
        <v/>
      </c>
      <c r="W50" s="9" t="str">
        <f t="shared" si="61"/>
        <v/>
      </c>
      <c r="X50" s="9" t="str">
        <f t="shared" si="61"/>
        <v/>
      </c>
      <c r="Y50" s="9" t="str">
        <f t="shared" si="61"/>
        <v/>
      </c>
      <c r="Z50" s="9" t="str">
        <f t="shared" si="61"/>
        <v/>
      </c>
      <c r="AA50" s="9" t="str">
        <f t="shared" si="61"/>
        <v/>
      </c>
      <c r="AB50" s="9" t="str">
        <f t="shared" si="61"/>
        <v/>
      </c>
      <c r="AE50" s="9" t="str">
        <f t="shared" ref="AE50:AM50" si="62">IF(AND(AE$46&lt;&gt;"",AE$47&lt;&gt;""),AE48-AE49,"")</f>
        <v/>
      </c>
      <c r="AF50" s="9" t="str">
        <f t="shared" si="62"/>
        <v/>
      </c>
      <c r="AG50" s="9" t="str">
        <f t="shared" si="62"/>
        <v/>
      </c>
      <c r="AH50" s="9" t="str">
        <f t="shared" si="62"/>
        <v/>
      </c>
      <c r="AI50" s="9" t="str">
        <f t="shared" si="62"/>
        <v/>
      </c>
      <c r="AJ50" s="9" t="str">
        <f t="shared" si="62"/>
        <v/>
      </c>
      <c r="AK50" s="9" t="str">
        <f t="shared" si="62"/>
        <v/>
      </c>
      <c r="AL50" s="9" t="str">
        <f t="shared" si="62"/>
        <v/>
      </c>
      <c r="AM50" s="9" t="str">
        <f t="shared" si="62"/>
        <v/>
      </c>
      <c r="AP50" s="9" t="str">
        <f t="shared" ref="AP50:AX50" si="63">IF(AND(AP$46&lt;&gt;"",AP$47&lt;&gt;""),AP48-AP49,"")</f>
        <v/>
      </c>
      <c r="AQ50" s="9" t="str">
        <f t="shared" si="63"/>
        <v/>
      </c>
      <c r="AR50" s="9" t="str">
        <f t="shared" si="63"/>
        <v/>
      </c>
      <c r="AS50" s="9" t="str">
        <f t="shared" si="63"/>
        <v/>
      </c>
      <c r="AT50" s="9" t="str">
        <f t="shared" si="63"/>
        <v/>
      </c>
      <c r="AU50" s="9" t="str">
        <f t="shared" si="63"/>
        <v/>
      </c>
      <c r="AV50" s="9" t="str">
        <f t="shared" si="63"/>
        <v/>
      </c>
      <c r="AW50" s="9" t="str">
        <f t="shared" si="63"/>
        <v/>
      </c>
      <c r="AX50" s="9" t="str">
        <f t="shared" si="63"/>
        <v/>
      </c>
    </row>
    <row r="51" spans="2:50" hidden="1">
      <c r="F51" s="9" t="s">
        <v>5</v>
      </c>
      <c r="H51" s="9" t="s">
        <v>13</v>
      </c>
      <c r="I51" s="9">
        <v>0</v>
      </c>
      <c r="J51" s="9">
        <v>0</v>
      </c>
      <c r="K51" s="9">
        <v>0</v>
      </c>
      <c r="L51" s="9">
        <v>0</v>
      </c>
      <c r="M51" s="9">
        <v>0</v>
      </c>
      <c r="N51" s="9">
        <v>0</v>
      </c>
      <c r="O51" s="9">
        <v>0</v>
      </c>
      <c r="P51" s="9">
        <v>0</v>
      </c>
      <c r="Q51" s="9">
        <v>0</v>
      </c>
      <c r="T51" s="9" t="str">
        <f>IFERROR(IF(SUM($I51:R51)&gt;0,"",IF(ABS(T50)&gt;18-T2,1,0)),"")</f>
        <v/>
      </c>
      <c r="U51" s="9" t="str">
        <f>IFERROR(IF(SUM($I51:T51)&gt;0,"",IF(ABS(U50)&gt;18-U2,1,0)),"")</f>
        <v/>
      </c>
      <c r="V51" s="9" t="str">
        <f>IFERROR(IF(SUM($I51:U51)&gt;0,"",IF(ABS(V50)&gt;18-V2,1,0)),"")</f>
        <v/>
      </c>
      <c r="W51" s="9" t="str">
        <f>IFERROR(IF(SUM($I51:V51)&gt;0,"",IF(ABS(W50)&gt;18-W2,1,0)),"")</f>
        <v/>
      </c>
      <c r="X51" s="9" t="str">
        <f>IFERROR(IF(SUM($I51:W51)&gt;0,"",IF(ABS(X50)&gt;18-X2,1,0)),"")</f>
        <v/>
      </c>
      <c r="Y51" s="9" t="str">
        <f>IFERROR(IF(SUM($I51:X51)&gt;0,"",IF(ABS(Y50)&gt;18-Y2,1,0)),"")</f>
        <v/>
      </c>
      <c r="Z51" s="9" t="str">
        <f>IFERROR(IF(SUM($I51:Y51)&gt;0,"",IF(ABS(Z50)&gt;18-Z2,1,0)),"")</f>
        <v/>
      </c>
      <c r="AA51" s="9" t="str">
        <f>IFERROR(IF(SUM($I51:Z51)&gt;0,"",IF(ABS(AA50)&gt;18-AA2,1,0)),"")</f>
        <v/>
      </c>
      <c r="AB51" s="9" t="str">
        <f>IFERROR(IF(SUM($I51:AA51)&gt;0,"",IF(ABS(AB50)&gt;18-AB2,1,0)),"")</f>
        <v/>
      </c>
      <c r="AE51" s="9" t="str">
        <f>IFERROR(IF(SUM($I51:AD51)&gt;0,"",IF(ABS(AE50)&gt;0,1,0)),"")</f>
        <v/>
      </c>
      <c r="AF51" s="9" t="str">
        <f>IFERROR(IF(SUM($I51:AE51)&gt;0,"",IF(ABS(AF50)&gt;0,1,0)),"")</f>
        <v/>
      </c>
      <c r="AG51" s="9" t="str">
        <f>IFERROR(IF(SUM($I51:AF51)&gt;0,"",IF(ABS(AG50)&gt;0,1,0)),"")</f>
        <v/>
      </c>
      <c r="AH51" s="9" t="str">
        <f>IFERROR(IF(SUM($I51:AG51)&gt;0,"",IF(ABS(AH50)&gt;0,1,0)),"")</f>
        <v/>
      </c>
      <c r="AI51" s="9" t="str">
        <f>IFERROR(IF(SUM($I51:AH51)&gt;0,"",IF(ABS(AI50)&gt;0,1,0)),"")</f>
        <v/>
      </c>
      <c r="AJ51" s="9" t="str">
        <f>IFERROR(IF(SUM($I51:AI51)&gt;0,"",IF(ABS(AJ50)&gt;0,1,0)),"")</f>
        <v/>
      </c>
      <c r="AK51" s="9" t="str">
        <f>IFERROR(IF(SUM($I51:AJ51)&gt;0,"",IF(ABS(AK50)&gt;0,1,0)),"")</f>
        <v/>
      </c>
      <c r="AL51" s="9" t="str">
        <f>IFERROR(IF(SUM($I51:AK51)&gt;0,"",IF(ABS(AL50)&gt;0,1,0)),"")</f>
        <v/>
      </c>
      <c r="AM51" s="9" t="str">
        <f>IFERROR(IF(SUM($I51:AL51)&gt;0,"",IF(ABS(AM50)&gt;0,1,0)),"")</f>
        <v/>
      </c>
      <c r="AP51" s="9" t="str">
        <f>IFERROR(IF(SUM($I51:AO51)&gt;0,"",IF(ABS(AP50)&gt;0,1,0)),"")</f>
        <v/>
      </c>
      <c r="AQ51" s="9" t="str">
        <f>IFERROR(IF(SUM($I51:AP51)&gt;0,"",IF(ABS(AQ50)&gt;0,1,0)),"")</f>
        <v/>
      </c>
      <c r="AR51" s="9" t="str">
        <f>IFERROR(IF(SUM($I51:AQ51)&gt;0,"",IF(ABS(AR50)&gt;0,1,0)),"")</f>
        <v/>
      </c>
      <c r="AS51" s="9" t="str">
        <f>IFERROR(IF(SUM($I51:AR51)&gt;0,"",IF(ABS(AS50)&gt;0,1,0)),"")</f>
        <v/>
      </c>
      <c r="AT51" s="9" t="str">
        <f>IFERROR(IF(SUM($I51:AS51)&gt;0,"",IF(ABS(AT50)&gt;0,1,0)),"")</f>
        <v/>
      </c>
      <c r="AU51" s="9" t="str">
        <f>IFERROR(IF(SUM($I51:AT51)&gt;0,"",IF(ABS(AU50)&gt;0,1,0)),"")</f>
        <v/>
      </c>
      <c r="AV51" s="9" t="str">
        <f>IFERROR(IF(SUM($I51:AU51)&gt;0,"",IF(ABS(AV50)&gt;0,1,0)),"")</f>
        <v/>
      </c>
      <c r="AW51" s="9" t="str">
        <f>IFERROR(IF(SUM($I51:AV51)&gt;0,"",IF(ABS(AW50)&gt;0,1,0)),"")</f>
        <v/>
      </c>
      <c r="AX51" s="9" t="str">
        <f>IFERROR(IF(SUM($I51:AW51)&gt;0,"",IF(ABS(AX50)&gt;0,1,0)),"")</f>
        <v/>
      </c>
    </row>
    <row r="52" spans="2:50" hidden="1">
      <c r="B52" s="8" t="str">
        <f>B48</f>
        <v>Tiger Woods</v>
      </c>
      <c r="F52" s="9">
        <f ca="1">INT($C5*$F5/113+E$5-$AD$3+0.5)</f>
        <v>-8</v>
      </c>
      <c r="H52" s="74" t="s">
        <v>86</v>
      </c>
      <c r="I52" s="9">
        <f t="shared" ref="I52:Q52" ca="1" si="64">I$3+INT(($F$52+18-I$4)/18)</f>
        <v>4</v>
      </c>
      <c r="J52" s="9">
        <f t="shared" ca="1" si="64"/>
        <v>3</v>
      </c>
      <c r="K52" s="9">
        <f t="shared" ca="1" si="64"/>
        <v>2</v>
      </c>
      <c r="L52" s="9">
        <f t="shared" ca="1" si="64"/>
        <v>4</v>
      </c>
      <c r="M52" s="9">
        <f t="shared" ca="1" si="64"/>
        <v>5</v>
      </c>
      <c r="N52" s="9">
        <f t="shared" ca="1" si="64"/>
        <v>4</v>
      </c>
      <c r="O52" s="9">
        <f t="shared" ca="1" si="64"/>
        <v>2</v>
      </c>
      <c r="P52" s="9">
        <f t="shared" ca="1" si="64"/>
        <v>4</v>
      </c>
      <c r="Q52" s="9">
        <f t="shared" ca="1" si="64"/>
        <v>4</v>
      </c>
      <c r="T52" s="9">
        <f t="shared" ref="T52:AB52" ca="1" si="65">T$3+INT(($F$52+18-T$4)/18)</f>
        <v>3</v>
      </c>
      <c r="U52" s="9">
        <f t="shared" ca="1" si="65"/>
        <v>2</v>
      </c>
      <c r="V52" s="9">
        <f t="shared" ca="1" si="65"/>
        <v>3</v>
      </c>
      <c r="W52" s="9">
        <f t="shared" ca="1" si="65"/>
        <v>4</v>
      </c>
      <c r="X52" s="9">
        <f t="shared" ca="1" si="65"/>
        <v>5</v>
      </c>
      <c r="Y52" s="9">
        <f t="shared" ca="1" si="65"/>
        <v>4</v>
      </c>
      <c r="Z52" s="9">
        <f t="shared" ca="1" si="65"/>
        <v>2</v>
      </c>
      <c r="AA52" s="9">
        <f t="shared" ca="1" si="65"/>
        <v>5</v>
      </c>
      <c r="AB52" s="9">
        <f t="shared" ca="1" si="65"/>
        <v>4</v>
      </c>
    </row>
    <row r="53" spans="2:50" hidden="1">
      <c r="B53" s="8" t="str">
        <f>B49</f>
        <v>Roy McAvoy</v>
      </c>
      <c r="F53" s="9">
        <f ca="1">INT($C8*$F8/113+E$8-$AD$11+0.5)</f>
        <v>17</v>
      </c>
      <c r="H53" s="74"/>
      <c r="I53" s="9">
        <f t="shared" ref="I53:Q53" ca="1" si="66">I$11+INT(($F$53+18-I$12)/18)</f>
        <v>5</v>
      </c>
      <c r="J53" s="9">
        <f t="shared" ca="1" si="66"/>
        <v>5</v>
      </c>
      <c r="K53" s="9">
        <f t="shared" ca="1" si="66"/>
        <v>4</v>
      </c>
      <c r="L53" s="9">
        <f t="shared" ca="1" si="66"/>
        <v>5</v>
      </c>
      <c r="M53" s="9">
        <f t="shared" ca="1" si="66"/>
        <v>6</v>
      </c>
      <c r="N53" s="9">
        <f t="shared" ca="1" si="66"/>
        <v>5</v>
      </c>
      <c r="O53" s="9">
        <f t="shared" ca="1" si="66"/>
        <v>4</v>
      </c>
      <c r="P53" s="9">
        <f t="shared" ca="1" si="66"/>
        <v>5</v>
      </c>
      <c r="Q53" s="9">
        <f t="shared" ca="1" si="66"/>
        <v>6</v>
      </c>
      <c r="T53" s="9">
        <f t="shared" ref="T53:AB53" ca="1" si="67">T$11+INT(($F$53+18-T$12)/18)</f>
        <v>4</v>
      </c>
      <c r="U53" s="9">
        <f t="shared" ca="1" si="67"/>
        <v>4</v>
      </c>
      <c r="V53" s="9">
        <f t="shared" ca="1" si="67"/>
        <v>5</v>
      </c>
      <c r="W53" s="9">
        <f t="shared" ca="1" si="67"/>
        <v>5</v>
      </c>
      <c r="X53" s="9">
        <f t="shared" ca="1" si="67"/>
        <v>6</v>
      </c>
      <c r="Y53" s="9">
        <f t="shared" ca="1" si="67"/>
        <v>5</v>
      </c>
      <c r="Z53" s="9">
        <f t="shared" ca="1" si="67"/>
        <v>4</v>
      </c>
      <c r="AA53" s="9">
        <f t="shared" ca="1" si="67"/>
        <v>6</v>
      </c>
      <c r="AB53" s="9">
        <f t="shared" ca="1" si="67"/>
        <v>5</v>
      </c>
    </row>
    <row r="54" spans="2:50" ht="16" hidden="1" customHeight="1">
      <c r="B54" s="8" t="str">
        <f>B52</f>
        <v>Tiger Woods</v>
      </c>
      <c r="H54" s="75" t="s">
        <v>46</v>
      </c>
      <c r="I54" s="9">
        <f t="shared" ref="I54:Q54" ca="1" si="68">IF(ISNUMBER(I$6),MIN(I$6,I52+2),I52+IF(I$6="",0,2))</f>
        <v>4</v>
      </c>
      <c r="J54" s="9">
        <f t="shared" ca="1" si="68"/>
        <v>3</v>
      </c>
      <c r="K54" s="9">
        <f t="shared" ca="1" si="68"/>
        <v>2</v>
      </c>
      <c r="L54" s="9">
        <f t="shared" ca="1" si="68"/>
        <v>4</v>
      </c>
      <c r="M54" s="9">
        <f t="shared" ca="1" si="68"/>
        <v>5</v>
      </c>
      <c r="N54" s="9">
        <f t="shared" ca="1" si="68"/>
        <v>4</v>
      </c>
      <c r="O54" s="9">
        <f t="shared" ca="1" si="68"/>
        <v>2</v>
      </c>
      <c r="P54" s="9">
        <f t="shared" ca="1" si="68"/>
        <v>4</v>
      </c>
      <c r="Q54" s="9">
        <f t="shared" ca="1" si="68"/>
        <v>4</v>
      </c>
      <c r="T54" s="9">
        <f t="shared" ref="T54:AB54" ca="1" si="69">IF(ISNUMBER(T$6),MIN(T$6,T52+2),T52+IF(T$6="",0,2))</f>
        <v>3</v>
      </c>
      <c r="U54" s="9">
        <f t="shared" ca="1" si="69"/>
        <v>2</v>
      </c>
      <c r="V54" s="9">
        <f t="shared" ca="1" si="69"/>
        <v>3</v>
      </c>
      <c r="W54" s="9">
        <f t="shared" ca="1" si="69"/>
        <v>4</v>
      </c>
      <c r="X54" s="9">
        <f t="shared" ca="1" si="69"/>
        <v>5</v>
      </c>
      <c r="Y54" s="9">
        <f t="shared" ca="1" si="69"/>
        <v>4</v>
      </c>
      <c r="Z54" s="9">
        <f t="shared" ca="1" si="69"/>
        <v>2</v>
      </c>
      <c r="AA54" s="9">
        <f t="shared" ca="1" si="69"/>
        <v>5</v>
      </c>
      <c r="AB54" s="9">
        <f t="shared" ca="1" si="69"/>
        <v>4</v>
      </c>
    </row>
    <row r="55" spans="2:50" hidden="1">
      <c r="B55" s="8" t="str">
        <f>B53</f>
        <v>Roy McAvoy</v>
      </c>
      <c r="H55" s="75"/>
      <c r="I55" s="9">
        <f t="shared" ref="I55:Q55" ca="1" si="70">IF(ISNUMBER(I$10),MIN(I$10,I53+2),I53+IF(I$10="",0,2))</f>
        <v>5</v>
      </c>
      <c r="J55" s="9">
        <f t="shared" ca="1" si="70"/>
        <v>5</v>
      </c>
      <c r="K55" s="9">
        <f t="shared" ca="1" si="70"/>
        <v>4</v>
      </c>
      <c r="L55" s="9">
        <f t="shared" ca="1" si="70"/>
        <v>5</v>
      </c>
      <c r="M55" s="9">
        <f t="shared" ca="1" si="70"/>
        <v>6</v>
      </c>
      <c r="N55" s="9">
        <f t="shared" ca="1" si="70"/>
        <v>5</v>
      </c>
      <c r="O55" s="9">
        <f t="shared" ca="1" si="70"/>
        <v>4</v>
      </c>
      <c r="P55" s="9">
        <f t="shared" ca="1" si="70"/>
        <v>5</v>
      </c>
      <c r="Q55" s="9">
        <f t="shared" ca="1" si="70"/>
        <v>6</v>
      </c>
      <c r="T55" s="9">
        <f t="shared" ref="T55:AB55" ca="1" si="71">IF(ISNUMBER(T$10),MIN(T$10,T53+2),T53+IF(T$10="",0,2))</f>
        <v>4</v>
      </c>
      <c r="U55" s="9">
        <f t="shared" ca="1" si="71"/>
        <v>4</v>
      </c>
      <c r="V55" s="9">
        <f t="shared" ca="1" si="71"/>
        <v>5</v>
      </c>
      <c r="W55" s="9">
        <f t="shared" ca="1" si="71"/>
        <v>5</v>
      </c>
      <c r="X55" s="9">
        <f t="shared" ca="1" si="71"/>
        <v>6</v>
      </c>
      <c r="Y55" s="9">
        <f t="shared" ca="1" si="71"/>
        <v>5</v>
      </c>
      <c r="Z55" s="9">
        <f t="shared" ca="1" si="71"/>
        <v>4</v>
      </c>
      <c r="AA55" s="9">
        <f t="shared" ca="1" si="71"/>
        <v>6</v>
      </c>
      <c r="AB55" s="9">
        <f t="shared" ca="1" si="71"/>
        <v>5</v>
      </c>
    </row>
  </sheetData>
  <sheetProtection sheet="1" selectLockedCells="1"/>
  <mergeCells count="64">
    <mergeCell ref="AD8:AD10"/>
    <mergeCell ref="B2:B4"/>
    <mergeCell ref="C2:C4"/>
    <mergeCell ref="D2:D4"/>
    <mergeCell ref="E2:E4"/>
    <mergeCell ref="F2:F4"/>
    <mergeCell ref="G2:G4"/>
    <mergeCell ref="B8:B10"/>
    <mergeCell ref="C8:C10"/>
    <mergeCell ref="G8:G10"/>
    <mergeCell ref="E8:E10"/>
    <mergeCell ref="F8:F10"/>
    <mergeCell ref="D8:D10"/>
    <mergeCell ref="B5:B7"/>
    <mergeCell ref="C5:C7"/>
    <mergeCell ref="R3:R4"/>
    <mergeCell ref="AC3:AC4"/>
    <mergeCell ref="AC11:AC12"/>
    <mergeCell ref="H17:H19"/>
    <mergeCell ref="H20:H22"/>
    <mergeCell ref="R15:R16"/>
    <mergeCell ref="R17:R19"/>
    <mergeCell ref="R20:R22"/>
    <mergeCell ref="AC5:AC7"/>
    <mergeCell ref="H46:H47"/>
    <mergeCell ref="H48:H49"/>
    <mergeCell ref="H44:H45"/>
    <mergeCell ref="AD5:AD7"/>
    <mergeCell ref="D5:D7"/>
    <mergeCell ref="E5:E7"/>
    <mergeCell ref="F5:F7"/>
    <mergeCell ref="G5:G7"/>
    <mergeCell ref="H5:H7"/>
    <mergeCell ref="S5:S7"/>
    <mergeCell ref="S8:S10"/>
    <mergeCell ref="R11:R12"/>
    <mergeCell ref="AC8:AC10"/>
    <mergeCell ref="H8:H10"/>
    <mergeCell ref="H42:H43"/>
    <mergeCell ref="R8:R10"/>
    <mergeCell ref="R5:R7"/>
    <mergeCell ref="R23:R24"/>
    <mergeCell ref="AC15:AC16"/>
    <mergeCell ref="S17:S19"/>
    <mergeCell ref="AC17:AC19"/>
    <mergeCell ref="S20:S22"/>
    <mergeCell ref="AC20:AC22"/>
    <mergeCell ref="AC23:AC24"/>
    <mergeCell ref="H52:H53"/>
    <mergeCell ref="H54:H55"/>
    <mergeCell ref="B11:D11"/>
    <mergeCell ref="B12:D12"/>
    <mergeCell ref="AF3:AF4"/>
    <mergeCell ref="AF5:AF7"/>
    <mergeCell ref="AF8:AF10"/>
    <mergeCell ref="AF11:AF12"/>
    <mergeCell ref="E12:G12"/>
    <mergeCell ref="E11:G11"/>
    <mergeCell ref="AD3:AD4"/>
    <mergeCell ref="AD11:AD12"/>
    <mergeCell ref="AE3:AE4"/>
    <mergeCell ref="AE5:AE7"/>
    <mergeCell ref="AE8:AE10"/>
    <mergeCell ref="AE11:AE12"/>
  </mergeCells>
  <phoneticPr fontId="7" type="noConversion"/>
  <conditionalFormatting sqref="I5:Q6 T5:AB6">
    <cfRule type="expression" dxfId="9" priority="22">
      <formula>AND(I$51&lt;&gt;"",I$46=1)</formula>
    </cfRule>
  </conditionalFormatting>
  <conditionalFormatting sqref="T7:AB8">
    <cfRule type="expression" dxfId="8" priority="25">
      <formula>T$51=1</formula>
    </cfRule>
  </conditionalFormatting>
  <conditionalFormatting sqref="I17:Q18 T17:AB18">
    <cfRule type="expression" dxfId="7" priority="26">
      <formula>AND(AE$51&lt;&gt;"",AE$46=1)</formula>
    </cfRule>
  </conditionalFormatting>
  <conditionalFormatting sqref="I21:Q22 T21:AB22">
    <cfRule type="expression" dxfId="6" priority="28">
      <formula>AND(AE$51&lt;&gt;"",AE$47=1)</formula>
    </cfRule>
  </conditionalFormatting>
  <conditionalFormatting sqref="I19:Q20">
    <cfRule type="expression" dxfId="5" priority="29">
      <formula>AE$51=1</formula>
    </cfRule>
  </conditionalFormatting>
  <conditionalFormatting sqref="T19:AB20">
    <cfRule type="expression" dxfId="4" priority="5">
      <formula>AP$51=1</formula>
    </cfRule>
  </conditionalFormatting>
  <conditionalFormatting sqref="D8:D10">
    <cfRule type="expression" dxfId="3" priority="2">
      <formula>$D$42&lt;&gt;$D$43</formula>
    </cfRule>
  </conditionalFormatting>
  <conditionalFormatting sqref="I9:Q10 T9:AB10">
    <cfRule type="expression" dxfId="2" priority="1">
      <formula>AND(I$51&lt;&gt;"",I$47=1)</formula>
    </cfRule>
  </conditionalFormatting>
  <pageMargins left="0.5" right="0.5" top="1" bottom="1" header="0" footer="0"/>
  <pageSetup scale="77" orientation="landscape" horizontalDpi="4294967292" verticalDpi="4294967292"/>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Courses!$A$3:$A$35</xm:f>
          </x14:formula1>
          <xm:sqref>D5:D10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4"/>
  <sheetViews>
    <sheetView workbookViewId="0">
      <selection activeCell="C34" sqref="C34"/>
    </sheetView>
  </sheetViews>
  <sheetFormatPr baseColWidth="10" defaultRowHeight="16"/>
  <cols>
    <col min="1" max="1" width="21.33203125" style="8" bestFit="1" customWidth="1"/>
    <col min="2" max="3" width="11" style="8" bestFit="1" customWidth="1"/>
    <col min="4" max="5" width="10.83203125" style="9"/>
    <col min="6" max="41" width="3.1640625" style="8" bestFit="1" customWidth="1"/>
  </cols>
  <sheetData>
    <row r="1" spans="1:41">
      <c r="A1" s="104" t="s">
        <v>26</v>
      </c>
      <c r="B1" s="107" t="s">
        <v>27</v>
      </c>
      <c r="C1" s="107" t="s">
        <v>28</v>
      </c>
      <c r="D1" s="107" t="s">
        <v>2</v>
      </c>
      <c r="E1" s="110" t="s">
        <v>3</v>
      </c>
      <c r="F1" s="123" t="s">
        <v>29</v>
      </c>
      <c r="G1" s="124"/>
      <c r="H1" s="124"/>
      <c r="I1" s="124"/>
      <c r="J1" s="124"/>
      <c r="K1" s="124"/>
      <c r="L1" s="124"/>
      <c r="M1" s="124"/>
      <c r="N1" s="124"/>
      <c r="O1" s="124"/>
      <c r="P1" s="124"/>
      <c r="Q1" s="124"/>
      <c r="R1" s="124"/>
      <c r="S1" s="124"/>
      <c r="T1" s="124"/>
      <c r="U1" s="124"/>
      <c r="V1" s="124"/>
      <c r="W1" s="125"/>
      <c r="X1" s="123" t="s">
        <v>6</v>
      </c>
      <c r="Y1" s="124"/>
      <c r="Z1" s="124"/>
      <c r="AA1" s="124"/>
      <c r="AB1" s="124"/>
      <c r="AC1" s="124"/>
      <c r="AD1" s="124"/>
      <c r="AE1" s="124"/>
      <c r="AF1" s="124"/>
      <c r="AG1" s="124"/>
      <c r="AH1" s="124"/>
      <c r="AI1" s="124"/>
      <c r="AJ1" s="124"/>
      <c r="AK1" s="124"/>
      <c r="AL1" s="124"/>
      <c r="AM1" s="124"/>
      <c r="AN1" s="124"/>
      <c r="AO1" s="125"/>
    </row>
    <row r="2" spans="1:41" ht="17" thickBot="1">
      <c r="A2" s="106"/>
      <c r="B2" s="109"/>
      <c r="C2" s="109"/>
      <c r="D2" s="109"/>
      <c r="E2" s="112"/>
      <c r="F2" s="28">
        <v>1</v>
      </c>
      <c r="G2" s="29">
        <f t="shared" ref="G2:V2" si="0">F2+1</f>
        <v>2</v>
      </c>
      <c r="H2" s="29">
        <f t="shared" si="0"/>
        <v>3</v>
      </c>
      <c r="I2" s="29">
        <f t="shared" si="0"/>
        <v>4</v>
      </c>
      <c r="J2" s="29">
        <f t="shared" si="0"/>
        <v>5</v>
      </c>
      <c r="K2" s="29">
        <f t="shared" si="0"/>
        <v>6</v>
      </c>
      <c r="L2" s="29">
        <f t="shared" si="0"/>
        <v>7</v>
      </c>
      <c r="M2" s="29">
        <f t="shared" si="0"/>
        <v>8</v>
      </c>
      <c r="N2" s="29">
        <f t="shared" si="0"/>
        <v>9</v>
      </c>
      <c r="O2" s="29">
        <f t="shared" si="0"/>
        <v>10</v>
      </c>
      <c r="P2" s="29">
        <f t="shared" si="0"/>
        <v>11</v>
      </c>
      <c r="Q2" s="29">
        <f t="shared" si="0"/>
        <v>12</v>
      </c>
      <c r="R2" s="29">
        <f t="shared" si="0"/>
        <v>13</v>
      </c>
      <c r="S2" s="29">
        <f t="shared" si="0"/>
        <v>14</v>
      </c>
      <c r="T2" s="29">
        <f t="shared" si="0"/>
        <v>15</v>
      </c>
      <c r="U2" s="29">
        <f t="shared" si="0"/>
        <v>16</v>
      </c>
      <c r="V2" s="29">
        <f t="shared" si="0"/>
        <v>17</v>
      </c>
      <c r="W2" s="30">
        <f>V2+1</f>
        <v>18</v>
      </c>
      <c r="X2" s="28">
        <v>1</v>
      </c>
      <c r="Y2" s="29">
        <f t="shared" ref="Y2:AN2" si="1">X2+1</f>
        <v>2</v>
      </c>
      <c r="Z2" s="29">
        <f t="shared" si="1"/>
        <v>3</v>
      </c>
      <c r="AA2" s="29">
        <f t="shared" si="1"/>
        <v>4</v>
      </c>
      <c r="AB2" s="29">
        <f t="shared" si="1"/>
        <v>5</v>
      </c>
      <c r="AC2" s="29">
        <f t="shared" si="1"/>
        <v>6</v>
      </c>
      <c r="AD2" s="29">
        <f t="shared" si="1"/>
        <v>7</v>
      </c>
      <c r="AE2" s="29">
        <f t="shared" si="1"/>
        <v>8</v>
      </c>
      <c r="AF2" s="29">
        <f t="shared" si="1"/>
        <v>9</v>
      </c>
      <c r="AG2" s="29">
        <f t="shared" si="1"/>
        <v>10</v>
      </c>
      <c r="AH2" s="29">
        <f t="shared" si="1"/>
        <v>11</v>
      </c>
      <c r="AI2" s="29">
        <f t="shared" si="1"/>
        <v>12</v>
      </c>
      <c r="AJ2" s="29">
        <f t="shared" si="1"/>
        <v>13</v>
      </c>
      <c r="AK2" s="29">
        <f t="shared" si="1"/>
        <v>14</v>
      </c>
      <c r="AL2" s="29">
        <f t="shared" si="1"/>
        <v>15</v>
      </c>
      <c r="AM2" s="29">
        <f t="shared" si="1"/>
        <v>16</v>
      </c>
      <c r="AN2" s="29">
        <f t="shared" si="1"/>
        <v>17</v>
      </c>
      <c r="AO2" s="30">
        <f>AN2+1</f>
        <v>18</v>
      </c>
    </row>
    <row r="3" spans="1:41">
      <c r="A3" s="31" t="s">
        <v>49</v>
      </c>
      <c r="B3" s="32" t="s">
        <v>30</v>
      </c>
      <c r="C3" s="32" t="s">
        <v>31</v>
      </c>
      <c r="D3" s="33">
        <v>70.2</v>
      </c>
      <c r="E3" s="34">
        <v>128</v>
      </c>
      <c r="F3" s="35">
        <v>4</v>
      </c>
      <c r="G3" s="36">
        <v>4</v>
      </c>
      <c r="H3" s="36">
        <v>3</v>
      </c>
      <c r="I3" s="36">
        <v>4</v>
      </c>
      <c r="J3" s="36">
        <v>5</v>
      </c>
      <c r="K3" s="36">
        <v>4</v>
      </c>
      <c r="L3" s="36">
        <v>3</v>
      </c>
      <c r="M3" s="36">
        <v>4</v>
      </c>
      <c r="N3" s="37">
        <v>5</v>
      </c>
      <c r="O3" s="36">
        <v>4</v>
      </c>
      <c r="P3" s="36">
        <v>3</v>
      </c>
      <c r="Q3" s="36">
        <v>4</v>
      </c>
      <c r="R3" s="36">
        <v>4</v>
      </c>
      <c r="S3" s="36">
        <v>5</v>
      </c>
      <c r="T3" s="36">
        <v>4</v>
      </c>
      <c r="U3" s="36">
        <v>3</v>
      </c>
      <c r="V3" s="36">
        <v>5</v>
      </c>
      <c r="W3" s="34">
        <v>4</v>
      </c>
      <c r="X3" s="35">
        <v>7</v>
      </c>
      <c r="Y3" s="36">
        <v>17</v>
      </c>
      <c r="Z3" s="36">
        <v>11</v>
      </c>
      <c r="AA3" s="36">
        <v>9</v>
      </c>
      <c r="AB3" s="36">
        <v>5</v>
      </c>
      <c r="AC3" s="36">
        <v>3</v>
      </c>
      <c r="AD3" s="36">
        <v>13</v>
      </c>
      <c r="AE3" s="36">
        <v>1</v>
      </c>
      <c r="AF3" s="37">
        <v>15</v>
      </c>
      <c r="AG3" s="36">
        <v>18</v>
      </c>
      <c r="AH3" s="36">
        <v>16</v>
      </c>
      <c r="AI3" s="36">
        <v>12</v>
      </c>
      <c r="AJ3" s="36">
        <v>2</v>
      </c>
      <c r="AK3" s="36">
        <v>8</v>
      </c>
      <c r="AL3" s="36">
        <v>6</v>
      </c>
      <c r="AM3" s="36">
        <v>14</v>
      </c>
      <c r="AN3" s="36">
        <v>10</v>
      </c>
      <c r="AO3" s="34">
        <v>4</v>
      </c>
    </row>
    <row r="4" spans="1:41">
      <c r="A4" s="38" t="s">
        <v>50</v>
      </c>
      <c r="B4" s="39" t="s">
        <v>32</v>
      </c>
      <c r="C4" s="39" t="s">
        <v>30</v>
      </c>
      <c r="D4" s="40">
        <v>70.900000000000006</v>
      </c>
      <c r="E4" s="41">
        <v>126</v>
      </c>
      <c r="F4" s="42">
        <v>4</v>
      </c>
      <c r="G4" s="43">
        <v>3</v>
      </c>
      <c r="H4" s="43">
        <v>4</v>
      </c>
      <c r="I4" s="43">
        <v>4</v>
      </c>
      <c r="J4" s="43">
        <v>5</v>
      </c>
      <c r="K4" s="43">
        <v>4</v>
      </c>
      <c r="L4" s="43">
        <v>4</v>
      </c>
      <c r="M4" s="43">
        <v>3</v>
      </c>
      <c r="N4" s="44">
        <v>5</v>
      </c>
      <c r="O4" s="43">
        <v>4</v>
      </c>
      <c r="P4" s="43">
        <v>4</v>
      </c>
      <c r="Q4" s="43">
        <v>3</v>
      </c>
      <c r="R4" s="43">
        <v>4</v>
      </c>
      <c r="S4" s="43">
        <v>5</v>
      </c>
      <c r="T4" s="43">
        <v>4</v>
      </c>
      <c r="U4" s="43">
        <v>3</v>
      </c>
      <c r="V4" s="43">
        <v>4</v>
      </c>
      <c r="W4" s="41">
        <v>5</v>
      </c>
      <c r="X4" s="42">
        <v>3</v>
      </c>
      <c r="Y4" s="43">
        <v>15</v>
      </c>
      <c r="Z4" s="43">
        <v>13</v>
      </c>
      <c r="AA4" s="43">
        <v>7</v>
      </c>
      <c r="AB4" s="43">
        <v>11</v>
      </c>
      <c r="AC4" s="43">
        <v>1</v>
      </c>
      <c r="AD4" s="43">
        <v>5</v>
      </c>
      <c r="AE4" s="43">
        <v>17</v>
      </c>
      <c r="AF4" s="44">
        <v>9</v>
      </c>
      <c r="AG4" s="43">
        <v>8</v>
      </c>
      <c r="AH4" s="43">
        <v>18</v>
      </c>
      <c r="AI4" s="43">
        <v>12</v>
      </c>
      <c r="AJ4" s="43">
        <v>10</v>
      </c>
      <c r="AK4" s="43">
        <v>6</v>
      </c>
      <c r="AL4" s="43">
        <v>4</v>
      </c>
      <c r="AM4" s="43">
        <v>14</v>
      </c>
      <c r="AN4" s="43">
        <v>2</v>
      </c>
      <c r="AO4" s="41">
        <v>16</v>
      </c>
    </row>
    <row r="5" spans="1:41">
      <c r="A5" s="38" t="s">
        <v>51</v>
      </c>
      <c r="B5" s="39" t="s">
        <v>31</v>
      </c>
      <c r="C5" s="39" t="s">
        <v>32</v>
      </c>
      <c r="D5" s="40">
        <v>70.7</v>
      </c>
      <c r="E5" s="41">
        <v>127</v>
      </c>
      <c r="F5" s="42">
        <v>4</v>
      </c>
      <c r="G5" s="43">
        <v>3</v>
      </c>
      <c r="H5" s="43">
        <v>4</v>
      </c>
      <c r="I5" s="43">
        <v>4</v>
      </c>
      <c r="J5" s="43">
        <v>5</v>
      </c>
      <c r="K5" s="43">
        <v>4</v>
      </c>
      <c r="L5" s="43">
        <v>3</v>
      </c>
      <c r="M5" s="43">
        <v>5</v>
      </c>
      <c r="N5" s="44">
        <v>4</v>
      </c>
      <c r="O5" s="43">
        <v>4</v>
      </c>
      <c r="P5" s="43">
        <v>3</v>
      </c>
      <c r="Q5" s="43">
        <v>4</v>
      </c>
      <c r="R5" s="43">
        <v>4</v>
      </c>
      <c r="S5" s="43">
        <v>5</v>
      </c>
      <c r="T5" s="43">
        <v>4</v>
      </c>
      <c r="U5" s="43">
        <v>4</v>
      </c>
      <c r="V5" s="43">
        <v>3</v>
      </c>
      <c r="W5" s="41">
        <v>5</v>
      </c>
      <c r="X5" s="42">
        <v>17</v>
      </c>
      <c r="Y5" s="43">
        <v>15</v>
      </c>
      <c r="Z5" s="43">
        <v>11</v>
      </c>
      <c r="AA5" s="43">
        <v>1</v>
      </c>
      <c r="AB5" s="43">
        <v>7</v>
      </c>
      <c r="AC5" s="43">
        <v>5</v>
      </c>
      <c r="AD5" s="43">
        <v>13</v>
      </c>
      <c r="AE5" s="43">
        <v>9</v>
      </c>
      <c r="AF5" s="44">
        <v>3</v>
      </c>
      <c r="AG5" s="43">
        <v>4</v>
      </c>
      <c r="AH5" s="43">
        <v>16</v>
      </c>
      <c r="AI5" s="43">
        <v>14</v>
      </c>
      <c r="AJ5" s="43">
        <v>8</v>
      </c>
      <c r="AK5" s="43">
        <v>12</v>
      </c>
      <c r="AL5" s="43">
        <v>2</v>
      </c>
      <c r="AM5" s="43">
        <v>6</v>
      </c>
      <c r="AN5" s="43">
        <v>18</v>
      </c>
      <c r="AO5" s="41">
        <v>10</v>
      </c>
    </row>
    <row r="6" spans="1:41">
      <c r="A6" s="38" t="s">
        <v>52</v>
      </c>
      <c r="B6" s="39" t="s">
        <v>31</v>
      </c>
      <c r="C6" s="39" t="s">
        <v>30</v>
      </c>
      <c r="D6" s="40">
        <v>70.2</v>
      </c>
      <c r="E6" s="41">
        <v>128</v>
      </c>
      <c r="F6" s="42">
        <v>4</v>
      </c>
      <c r="G6" s="43">
        <v>3</v>
      </c>
      <c r="H6" s="43">
        <v>4</v>
      </c>
      <c r="I6" s="43">
        <v>4</v>
      </c>
      <c r="J6" s="43">
        <v>5</v>
      </c>
      <c r="K6" s="43">
        <v>4</v>
      </c>
      <c r="L6" s="43">
        <v>3</v>
      </c>
      <c r="M6" s="43">
        <v>5</v>
      </c>
      <c r="N6" s="44">
        <v>4</v>
      </c>
      <c r="O6" s="43">
        <v>4</v>
      </c>
      <c r="P6" s="43">
        <v>4</v>
      </c>
      <c r="Q6" s="43">
        <v>3</v>
      </c>
      <c r="R6" s="43">
        <v>4</v>
      </c>
      <c r="S6" s="43">
        <v>5</v>
      </c>
      <c r="T6" s="43">
        <v>4</v>
      </c>
      <c r="U6" s="43">
        <v>3</v>
      </c>
      <c r="V6" s="43">
        <v>4</v>
      </c>
      <c r="W6" s="41">
        <v>5</v>
      </c>
      <c r="X6" s="42">
        <v>17</v>
      </c>
      <c r="Y6" s="43">
        <v>15</v>
      </c>
      <c r="Z6" s="43">
        <v>11</v>
      </c>
      <c r="AA6" s="43">
        <v>1</v>
      </c>
      <c r="AB6" s="43">
        <v>7</v>
      </c>
      <c r="AC6" s="43">
        <v>5</v>
      </c>
      <c r="AD6" s="43">
        <v>13</v>
      </c>
      <c r="AE6" s="43">
        <v>9</v>
      </c>
      <c r="AF6" s="44">
        <v>3</v>
      </c>
      <c r="AG6" s="43">
        <v>8</v>
      </c>
      <c r="AH6" s="43">
        <v>18</v>
      </c>
      <c r="AI6" s="43">
        <v>12</v>
      </c>
      <c r="AJ6" s="43">
        <v>10</v>
      </c>
      <c r="AK6" s="43">
        <v>6</v>
      </c>
      <c r="AL6" s="43">
        <v>4</v>
      </c>
      <c r="AM6" s="43">
        <v>14</v>
      </c>
      <c r="AN6" s="43">
        <v>2</v>
      </c>
      <c r="AO6" s="41">
        <v>16</v>
      </c>
    </row>
    <row r="7" spans="1:41">
      <c r="A7" s="38" t="s">
        <v>53</v>
      </c>
      <c r="B7" s="39" t="s">
        <v>30</v>
      </c>
      <c r="C7" s="39" t="s">
        <v>32</v>
      </c>
      <c r="D7" s="40">
        <v>70.900000000000006</v>
      </c>
      <c r="E7" s="41">
        <v>126</v>
      </c>
      <c r="F7" s="42">
        <v>4</v>
      </c>
      <c r="G7" s="43">
        <v>4</v>
      </c>
      <c r="H7" s="43">
        <v>3</v>
      </c>
      <c r="I7" s="43">
        <v>4</v>
      </c>
      <c r="J7" s="43">
        <v>5</v>
      </c>
      <c r="K7" s="43">
        <v>4</v>
      </c>
      <c r="L7" s="43">
        <v>3</v>
      </c>
      <c r="M7" s="43">
        <v>4</v>
      </c>
      <c r="N7" s="44">
        <v>5</v>
      </c>
      <c r="O7" s="43">
        <v>4</v>
      </c>
      <c r="P7" s="43">
        <v>3</v>
      </c>
      <c r="Q7" s="43">
        <v>4</v>
      </c>
      <c r="R7" s="43">
        <v>4</v>
      </c>
      <c r="S7" s="43">
        <v>5</v>
      </c>
      <c r="T7" s="43">
        <v>4</v>
      </c>
      <c r="U7" s="43">
        <v>4</v>
      </c>
      <c r="V7" s="43">
        <v>3</v>
      </c>
      <c r="W7" s="41">
        <v>5</v>
      </c>
      <c r="X7" s="42">
        <v>7</v>
      </c>
      <c r="Y7" s="43">
        <v>17</v>
      </c>
      <c r="Z7" s="43">
        <v>11</v>
      </c>
      <c r="AA7" s="43">
        <v>9</v>
      </c>
      <c r="AB7" s="43">
        <v>5</v>
      </c>
      <c r="AC7" s="43">
        <v>3</v>
      </c>
      <c r="AD7" s="43">
        <v>13</v>
      </c>
      <c r="AE7" s="43">
        <v>1</v>
      </c>
      <c r="AF7" s="44">
        <v>15</v>
      </c>
      <c r="AG7" s="43">
        <v>4</v>
      </c>
      <c r="AH7" s="43">
        <v>16</v>
      </c>
      <c r="AI7" s="43">
        <v>14</v>
      </c>
      <c r="AJ7" s="43">
        <v>8</v>
      </c>
      <c r="AK7" s="43">
        <v>12</v>
      </c>
      <c r="AL7" s="43">
        <v>2</v>
      </c>
      <c r="AM7" s="43">
        <v>6</v>
      </c>
      <c r="AN7" s="43">
        <v>18</v>
      </c>
      <c r="AO7" s="41">
        <v>10</v>
      </c>
    </row>
    <row r="8" spans="1:41">
      <c r="A8" s="38" t="s">
        <v>54</v>
      </c>
      <c r="B8" s="39" t="s">
        <v>32</v>
      </c>
      <c r="C8" s="39" t="s">
        <v>31</v>
      </c>
      <c r="D8" s="40">
        <v>70.7</v>
      </c>
      <c r="E8" s="41">
        <v>127</v>
      </c>
      <c r="F8" s="42">
        <v>4</v>
      </c>
      <c r="G8" s="43">
        <v>3</v>
      </c>
      <c r="H8" s="43">
        <v>4</v>
      </c>
      <c r="I8" s="43">
        <v>4</v>
      </c>
      <c r="J8" s="43">
        <v>5</v>
      </c>
      <c r="K8" s="43">
        <v>4</v>
      </c>
      <c r="L8" s="43">
        <v>4</v>
      </c>
      <c r="M8" s="43">
        <v>3</v>
      </c>
      <c r="N8" s="44">
        <v>5</v>
      </c>
      <c r="O8" s="43">
        <v>4</v>
      </c>
      <c r="P8" s="43">
        <v>3</v>
      </c>
      <c r="Q8" s="43">
        <v>4</v>
      </c>
      <c r="R8" s="43">
        <v>4</v>
      </c>
      <c r="S8" s="43">
        <v>5</v>
      </c>
      <c r="T8" s="43">
        <v>4</v>
      </c>
      <c r="U8" s="43">
        <v>3</v>
      </c>
      <c r="V8" s="43">
        <v>5</v>
      </c>
      <c r="W8" s="41">
        <v>4</v>
      </c>
      <c r="X8" s="42">
        <v>3</v>
      </c>
      <c r="Y8" s="43">
        <v>15</v>
      </c>
      <c r="Z8" s="43">
        <v>13</v>
      </c>
      <c r="AA8" s="43">
        <v>7</v>
      </c>
      <c r="AB8" s="43">
        <v>11</v>
      </c>
      <c r="AC8" s="43">
        <v>1</v>
      </c>
      <c r="AD8" s="43">
        <v>5</v>
      </c>
      <c r="AE8" s="43">
        <v>17</v>
      </c>
      <c r="AF8" s="44">
        <v>9</v>
      </c>
      <c r="AG8" s="43">
        <v>18</v>
      </c>
      <c r="AH8" s="43">
        <v>16</v>
      </c>
      <c r="AI8" s="43">
        <v>12</v>
      </c>
      <c r="AJ8" s="43">
        <v>2</v>
      </c>
      <c r="AK8" s="43">
        <v>8</v>
      </c>
      <c r="AL8" s="43">
        <v>6</v>
      </c>
      <c r="AM8" s="43">
        <v>14</v>
      </c>
      <c r="AN8" s="43">
        <v>10</v>
      </c>
      <c r="AO8" s="41">
        <v>4</v>
      </c>
    </row>
    <row r="9" spans="1:41">
      <c r="A9" s="38" t="s">
        <v>55</v>
      </c>
      <c r="B9" s="39" t="s">
        <v>30</v>
      </c>
      <c r="C9" s="39" t="s">
        <v>31</v>
      </c>
      <c r="D9" s="40">
        <v>72.400000000000006</v>
      </c>
      <c r="E9" s="41">
        <v>132</v>
      </c>
      <c r="F9" s="42">
        <v>4</v>
      </c>
      <c r="G9" s="43">
        <v>4</v>
      </c>
      <c r="H9" s="43">
        <v>3</v>
      </c>
      <c r="I9" s="43">
        <v>4</v>
      </c>
      <c r="J9" s="43">
        <v>5</v>
      </c>
      <c r="K9" s="43">
        <v>4</v>
      </c>
      <c r="L9" s="43">
        <v>3</v>
      </c>
      <c r="M9" s="43">
        <v>4</v>
      </c>
      <c r="N9" s="44">
        <v>5</v>
      </c>
      <c r="O9" s="43">
        <v>4</v>
      </c>
      <c r="P9" s="43">
        <v>3</v>
      </c>
      <c r="Q9" s="43">
        <v>4</v>
      </c>
      <c r="R9" s="43">
        <v>4</v>
      </c>
      <c r="S9" s="43">
        <v>5</v>
      </c>
      <c r="T9" s="43">
        <v>4</v>
      </c>
      <c r="U9" s="43">
        <v>3</v>
      </c>
      <c r="V9" s="43">
        <v>5</v>
      </c>
      <c r="W9" s="41">
        <v>4</v>
      </c>
      <c r="X9" s="42">
        <v>7</v>
      </c>
      <c r="Y9" s="43">
        <v>17</v>
      </c>
      <c r="Z9" s="43">
        <v>11</v>
      </c>
      <c r="AA9" s="43">
        <v>9</v>
      </c>
      <c r="AB9" s="43">
        <v>5</v>
      </c>
      <c r="AC9" s="43">
        <v>3</v>
      </c>
      <c r="AD9" s="43">
        <v>13</v>
      </c>
      <c r="AE9" s="43">
        <v>1</v>
      </c>
      <c r="AF9" s="44">
        <v>15</v>
      </c>
      <c r="AG9" s="43">
        <v>18</v>
      </c>
      <c r="AH9" s="43">
        <v>16</v>
      </c>
      <c r="AI9" s="43">
        <v>12</v>
      </c>
      <c r="AJ9" s="43">
        <v>2</v>
      </c>
      <c r="AK9" s="43">
        <v>8</v>
      </c>
      <c r="AL9" s="43">
        <v>6</v>
      </c>
      <c r="AM9" s="43">
        <v>14</v>
      </c>
      <c r="AN9" s="43">
        <v>10</v>
      </c>
      <c r="AO9" s="41">
        <v>4</v>
      </c>
    </row>
    <row r="10" spans="1:41">
      <c r="A10" s="38" t="s">
        <v>56</v>
      </c>
      <c r="B10" s="39" t="s">
        <v>32</v>
      </c>
      <c r="C10" s="39" t="s">
        <v>30</v>
      </c>
      <c r="D10" s="40">
        <v>72.900000000000006</v>
      </c>
      <c r="E10" s="41">
        <v>130</v>
      </c>
      <c r="F10" s="42">
        <v>4</v>
      </c>
      <c r="G10" s="43">
        <v>3</v>
      </c>
      <c r="H10" s="43">
        <v>4</v>
      </c>
      <c r="I10" s="43">
        <v>4</v>
      </c>
      <c r="J10" s="43">
        <v>5</v>
      </c>
      <c r="K10" s="43">
        <v>4</v>
      </c>
      <c r="L10" s="43">
        <v>4</v>
      </c>
      <c r="M10" s="43">
        <v>3</v>
      </c>
      <c r="N10" s="44">
        <v>5</v>
      </c>
      <c r="O10" s="43">
        <v>4</v>
      </c>
      <c r="P10" s="43">
        <v>4</v>
      </c>
      <c r="Q10" s="43">
        <v>3</v>
      </c>
      <c r="R10" s="43">
        <v>4</v>
      </c>
      <c r="S10" s="43">
        <v>5</v>
      </c>
      <c r="T10" s="43">
        <v>4</v>
      </c>
      <c r="U10" s="43">
        <v>3</v>
      </c>
      <c r="V10" s="43">
        <v>4</v>
      </c>
      <c r="W10" s="41">
        <v>5</v>
      </c>
      <c r="X10" s="42">
        <v>3</v>
      </c>
      <c r="Y10" s="43">
        <v>15</v>
      </c>
      <c r="Z10" s="43">
        <v>13</v>
      </c>
      <c r="AA10" s="43">
        <v>7</v>
      </c>
      <c r="AB10" s="43">
        <v>11</v>
      </c>
      <c r="AC10" s="43">
        <v>1</v>
      </c>
      <c r="AD10" s="43">
        <v>5</v>
      </c>
      <c r="AE10" s="43">
        <v>17</v>
      </c>
      <c r="AF10" s="44">
        <v>9</v>
      </c>
      <c r="AG10" s="43">
        <v>8</v>
      </c>
      <c r="AH10" s="43">
        <v>18</v>
      </c>
      <c r="AI10" s="43">
        <v>12</v>
      </c>
      <c r="AJ10" s="43">
        <v>10</v>
      </c>
      <c r="AK10" s="43">
        <v>6</v>
      </c>
      <c r="AL10" s="43">
        <v>4</v>
      </c>
      <c r="AM10" s="43">
        <v>14</v>
      </c>
      <c r="AN10" s="43">
        <v>2</v>
      </c>
      <c r="AO10" s="41">
        <v>16</v>
      </c>
    </row>
    <row r="11" spans="1:41">
      <c r="A11" s="38" t="s">
        <v>57</v>
      </c>
      <c r="B11" s="39" t="s">
        <v>31</v>
      </c>
      <c r="C11" s="39" t="s">
        <v>32</v>
      </c>
      <c r="D11" s="40">
        <v>72.7</v>
      </c>
      <c r="E11" s="41">
        <v>133</v>
      </c>
      <c r="F11" s="42">
        <v>4</v>
      </c>
      <c r="G11" s="43">
        <v>3</v>
      </c>
      <c r="H11" s="43">
        <v>4</v>
      </c>
      <c r="I11" s="43">
        <v>4</v>
      </c>
      <c r="J11" s="43">
        <v>5</v>
      </c>
      <c r="K11" s="43">
        <v>4</v>
      </c>
      <c r="L11" s="43">
        <v>3</v>
      </c>
      <c r="M11" s="43">
        <v>5</v>
      </c>
      <c r="N11" s="44">
        <v>4</v>
      </c>
      <c r="O11" s="43">
        <v>4</v>
      </c>
      <c r="P11" s="43">
        <v>3</v>
      </c>
      <c r="Q11" s="43">
        <v>4</v>
      </c>
      <c r="R11" s="43">
        <v>4</v>
      </c>
      <c r="S11" s="43">
        <v>5</v>
      </c>
      <c r="T11" s="43">
        <v>4</v>
      </c>
      <c r="U11" s="43">
        <v>4</v>
      </c>
      <c r="V11" s="43">
        <v>3</v>
      </c>
      <c r="W11" s="41">
        <v>5</v>
      </c>
      <c r="X11" s="42">
        <v>17</v>
      </c>
      <c r="Y11" s="43">
        <v>15</v>
      </c>
      <c r="Z11" s="43">
        <v>11</v>
      </c>
      <c r="AA11" s="43">
        <v>1</v>
      </c>
      <c r="AB11" s="43">
        <v>7</v>
      </c>
      <c r="AC11" s="43">
        <v>5</v>
      </c>
      <c r="AD11" s="43">
        <v>13</v>
      </c>
      <c r="AE11" s="43">
        <v>9</v>
      </c>
      <c r="AF11" s="44">
        <v>3</v>
      </c>
      <c r="AG11" s="43">
        <v>4</v>
      </c>
      <c r="AH11" s="43">
        <v>16</v>
      </c>
      <c r="AI11" s="43">
        <v>14</v>
      </c>
      <c r="AJ11" s="43">
        <v>8</v>
      </c>
      <c r="AK11" s="43">
        <v>12</v>
      </c>
      <c r="AL11" s="43">
        <v>2</v>
      </c>
      <c r="AM11" s="43">
        <v>6</v>
      </c>
      <c r="AN11" s="43">
        <v>18</v>
      </c>
      <c r="AO11" s="41">
        <v>10</v>
      </c>
    </row>
    <row r="12" spans="1:41">
      <c r="A12" s="38" t="s">
        <v>58</v>
      </c>
      <c r="B12" s="39" t="s">
        <v>31</v>
      </c>
      <c r="C12" s="39" t="s">
        <v>30</v>
      </c>
      <c r="D12" s="40">
        <v>72.400000000000006</v>
      </c>
      <c r="E12" s="41">
        <v>132</v>
      </c>
      <c r="F12" s="42">
        <v>4</v>
      </c>
      <c r="G12" s="43">
        <v>3</v>
      </c>
      <c r="H12" s="43">
        <v>4</v>
      </c>
      <c r="I12" s="43">
        <v>4</v>
      </c>
      <c r="J12" s="43">
        <v>5</v>
      </c>
      <c r="K12" s="43">
        <v>4</v>
      </c>
      <c r="L12" s="43">
        <v>3</v>
      </c>
      <c r="M12" s="43">
        <v>5</v>
      </c>
      <c r="N12" s="44">
        <v>4</v>
      </c>
      <c r="O12" s="43">
        <v>4</v>
      </c>
      <c r="P12" s="43">
        <v>4</v>
      </c>
      <c r="Q12" s="43">
        <v>3</v>
      </c>
      <c r="R12" s="43">
        <v>4</v>
      </c>
      <c r="S12" s="43">
        <v>5</v>
      </c>
      <c r="T12" s="43">
        <v>4</v>
      </c>
      <c r="U12" s="43">
        <v>3</v>
      </c>
      <c r="V12" s="43">
        <v>4</v>
      </c>
      <c r="W12" s="41">
        <v>5</v>
      </c>
      <c r="X12" s="42">
        <v>17</v>
      </c>
      <c r="Y12" s="43">
        <v>15</v>
      </c>
      <c r="Z12" s="43">
        <v>11</v>
      </c>
      <c r="AA12" s="43">
        <v>1</v>
      </c>
      <c r="AB12" s="43">
        <v>7</v>
      </c>
      <c r="AC12" s="43">
        <v>5</v>
      </c>
      <c r="AD12" s="43">
        <v>13</v>
      </c>
      <c r="AE12" s="43">
        <v>9</v>
      </c>
      <c r="AF12" s="44">
        <v>3</v>
      </c>
      <c r="AG12" s="43">
        <v>8</v>
      </c>
      <c r="AH12" s="43">
        <v>18</v>
      </c>
      <c r="AI12" s="43">
        <v>12</v>
      </c>
      <c r="AJ12" s="43">
        <v>10</v>
      </c>
      <c r="AK12" s="43">
        <v>6</v>
      </c>
      <c r="AL12" s="43">
        <v>4</v>
      </c>
      <c r="AM12" s="43">
        <v>14</v>
      </c>
      <c r="AN12" s="43">
        <v>2</v>
      </c>
      <c r="AO12" s="41">
        <v>16</v>
      </c>
    </row>
    <row r="13" spans="1:41">
      <c r="A13" s="38" t="s">
        <v>59</v>
      </c>
      <c r="B13" s="39" t="s">
        <v>30</v>
      </c>
      <c r="C13" s="39" t="s">
        <v>32</v>
      </c>
      <c r="D13" s="40">
        <v>72.900000000000006</v>
      </c>
      <c r="E13" s="41">
        <v>130</v>
      </c>
      <c r="F13" s="42">
        <v>4</v>
      </c>
      <c r="G13" s="43">
        <v>4</v>
      </c>
      <c r="H13" s="43">
        <v>3</v>
      </c>
      <c r="I13" s="43">
        <v>4</v>
      </c>
      <c r="J13" s="43">
        <v>5</v>
      </c>
      <c r="K13" s="43">
        <v>4</v>
      </c>
      <c r="L13" s="43">
        <v>3</v>
      </c>
      <c r="M13" s="43">
        <v>4</v>
      </c>
      <c r="N13" s="44">
        <v>5</v>
      </c>
      <c r="O13" s="43">
        <v>4</v>
      </c>
      <c r="P13" s="43">
        <v>3</v>
      </c>
      <c r="Q13" s="43">
        <v>4</v>
      </c>
      <c r="R13" s="43">
        <v>4</v>
      </c>
      <c r="S13" s="43">
        <v>5</v>
      </c>
      <c r="T13" s="43">
        <v>4</v>
      </c>
      <c r="U13" s="43">
        <v>4</v>
      </c>
      <c r="V13" s="43">
        <v>3</v>
      </c>
      <c r="W13" s="41">
        <v>5</v>
      </c>
      <c r="X13" s="42">
        <v>7</v>
      </c>
      <c r="Y13" s="43">
        <v>17</v>
      </c>
      <c r="Z13" s="43">
        <v>11</v>
      </c>
      <c r="AA13" s="43">
        <v>9</v>
      </c>
      <c r="AB13" s="43">
        <v>5</v>
      </c>
      <c r="AC13" s="43">
        <v>3</v>
      </c>
      <c r="AD13" s="43">
        <v>13</v>
      </c>
      <c r="AE13" s="43">
        <v>1</v>
      </c>
      <c r="AF13" s="44">
        <v>15</v>
      </c>
      <c r="AG13" s="43">
        <v>4</v>
      </c>
      <c r="AH13" s="43">
        <v>16</v>
      </c>
      <c r="AI13" s="43">
        <v>14</v>
      </c>
      <c r="AJ13" s="43">
        <v>8</v>
      </c>
      <c r="AK13" s="43">
        <v>12</v>
      </c>
      <c r="AL13" s="43">
        <v>2</v>
      </c>
      <c r="AM13" s="43">
        <v>6</v>
      </c>
      <c r="AN13" s="43">
        <v>18</v>
      </c>
      <c r="AO13" s="41">
        <v>10</v>
      </c>
    </row>
    <row r="14" spans="1:41">
      <c r="A14" s="38" t="s">
        <v>60</v>
      </c>
      <c r="B14" s="39" t="s">
        <v>32</v>
      </c>
      <c r="C14" s="39" t="s">
        <v>31</v>
      </c>
      <c r="D14" s="40">
        <v>72.7</v>
      </c>
      <c r="E14" s="41">
        <v>133</v>
      </c>
      <c r="F14" s="42">
        <v>4</v>
      </c>
      <c r="G14" s="43">
        <v>3</v>
      </c>
      <c r="H14" s="43">
        <v>4</v>
      </c>
      <c r="I14" s="43">
        <v>4</v>
      </c>
      <c r="J14" s="43">
        <v>5</v>
      </c>
      <c r="K14" s="43">
        <v>4</v>
      </c>
      <c r="L14" s="43">
        <v>4</v>
      </c>
      <c r="M14" s="43">
        <v>3</v>
      </c>
      <c r="N14" s="44">
        <v>5</v>
      </c>
      <c r="O14" s="43">
        <v>4</v>
      </c>
      <c r="P14" s="43">
        <v>3</v>
      </c>
      <c r="Q14" s="43">
        <v>4</v>
      </c>
      <c r="R14" s="43">
        <v>4</v>
      </c>
      <c r="S14" s="43">
        <v>5</v>
      </c>
      <c r="T14" s="43">
        <v>4</v>
      </c>
      <c r="U14" s="43">
        <v>3</v>
      </c>
      <c r="V14" s="43">
        <v>5</v>
      </c>
      <c r="W14" s="41">
        <v>4</v>
      </c>
      <c r="X14" s="42">
        <v>3</v>
      </c>
      <c r="Y14" s="43">
        <v>15</v>
      </c>
      <c r="Z14" s="43">
        <v>13</v>
      </c>
      <c r="AA14" s="43">
        <v>7</v>
      </c>
      <c r="AB14" s="43">
        <v>11</v>
      </c>
      <c r="AC14" s="43">
        <v>1</v>
      </c>
      <c r="AD14" s="43">
        <v>5</v>
      </c>
      <c r="AE14" s="43">
        <v>17</v>
      </c>
      <c r="AF14" s="44">
        <v>9</v>
      </c>
      <c r="AG14" s="43">
        <v>18</v>
      </c>
      <c r="AH14" s="43">
        <v>16</v>
      </c>
      <c r="AI14" s="43">
        <v>12</v>
      </c>
      <c r="AJ14" s="43">
        <v>2</v>
      </c>
      <c r="AK14" s="43">
        <v>8</v>
      </c>
      <c r="AL14" s="43">
        <v>6</v>
      </c>
      <c r="AM14" s="43">
        <v>14</v>
      </c>
      <c r="AN14" s="43">
        <v>10</v>
      </c>
      <c r="AO14" s="41">
        <v>4</v>
      </c>
    </row>
    <row r="15" spans="1:41">
      <c r="A15" s="38" t="s">
        <v>47</v>
      </c>
      <c r="B15" s="39" t="s">
        <v>30</v>
      </c>
      <c r="C15" s="39" t="s">
        <v>31</v>
      </c>
      <c r="D15" s="40">
        <v>70.900000000000006</v>
      </c>
      <c r="E15" s="41">
        <v>126</v>
      </c>
      <c r="F15" s="42">
        <v>4</v>
      </c>
      <c r="G15" s="43">
        <v>4</v>
      </c>
      <c r="H15" s="43">
        <v>3</v>
      </c>
      <c r="I15" s="43">
        <v>4</v>
      </c>
      <c r="J15" s="43">
        <v>5</v>
      </c>
      <c r="K15" s="43">
        <v>4</v>
      </c>
      <c r="L15" s="43">
        <v>3</v>
      </c>
      <c r="M15" s="43">
        <v>4</v>
      </c>
      <c r="N15" s="44">
        <v>5</v>
      </c>
      <c r="O15" s="43">
        <v>4</v>
      </c>
      <c r="P15" s="43">
        <v>3</v>
      </c>
      <c r="Q15" s="43">
        <v>4</v>
      </c>
      <c r="R15" s="43">
        <v>4</v>
      </c>
      <c r="S15" s="43">
        <v>5</v>
      </c>
      <c r="T15" s="43">
        <v>4</v>
      </c>
      <c r="U15" s="43">
        <v>3</v>
      </c>
      <c r="V15" s="43">
        <v>5</v>
      </c>
      <c r="W15" s="41">
        <v>4</v>
      </c>
      <c r="X15" s="42">
        <v>5</v>
      </c>
      <c r="Y15" s="43">
        <v>11</v>
      </c>
      <c r="Z15" s="43">
        <v>15</v>
      </c>
      <c r="AA15" s="43">
        <v>13</v>
      </c>
      <c r="AB15" s="43">
        <v>3</v>
      </c>
      <c r="AC15" s="43">
        <v>9</v>
      </c>
      <c r="AD15" s="43">
        <v>17</v>
      </c>
      <c r="AE15" s="43">
        <v>7</v>
      </c>
      <c r="AF15" s="44">
        <v>1</v>
      </c>
      <c r="AG15" s="43">
        <v>16</v>
      </c>
      <c r="AH15" s="43">
        <v>12</v>
      </c>
      <c r="AI15" s="43">
        <v>14</v>
      </c>
      <c r="AJ15" s="43">
        <v>8</v>
      </c>
      <c r="AK15" s="43">
        <v>6</v>
      </c>
      <c r="AL15" s="43">
        <v>10</v>
      </c>
      <c r="AM15" s="43">
        <v>18</v>
      </c>
      <c r="AN15" s="43">
        <v>2</v>
      </c>
      <c r="AO15" s="41">
        <v>4</v>
      </c>
    </row>
    <row r="16" spans="1:41">
      <c r="A16" s="38" t="s">
        <v>71</v>
      </c>
      <c r="B16" s="39" t="s">
        <v>32</v>
      </c>
      <c r="C16" s="39" t="s">
        <v>30</v>
      </c>
      <c r="D16" s="40">
        <v>69.5</v>
      </c>
      <c r="E16" s="41">
        <v>121</v>
      </c>
      <c r="F16" s="42">
        <v>4</v>
      </c>
      <c r="G16" s="43">
        <v>3</v>
      </c>
      <c r="H16" s="43">
        <v>4</v>
      </c>
      <c r="I16" s="43">
        <v>4</v>
      </c>
      <c r="J16" s="43">
        <v>5</v>
      </c>
      <c r="K16" s="43">
        <v>4</v>
      </c>
      <c r="L16" s="43">
        <v>4</v>
      </c>
      <c r="M16" s="43">
        <v>3</v>
      </c>
      <c r="N16" s="44">
        <v>5</v>
      </c>
      <c r="O16" s="43">
        <v>4</v>
      </c>
      <c r="P16" s="43">
        <v>4</v>
      </c>
      <c r="Q16" s="43">
        <v>3</v>
      </c>
      <c r="R16" s="43">
        <v>4</v>
      </c>
      <c r="S16" s="43">
        <v>5</v>
      </c>
      <c r="T16" s="43">
        <v>4</v>
      </c>
      <c r="U16" s="43">
        <v>3</v>
      </c>
      <c r="V16" s="43">
        <v>4</v>
      </c>
      <c r="W16" s="41">
        <v>5</v>
      </c>
      <c r="X16" s="42">
        <v>11</v>
      </c>
      <c r="Y16" s="43">
        <v>17</v>
      </c>
      <c r="Z16" s="43">
        <v>13</v>
      </c>
      <c r="AA16" s="43">
        <v>9</v>
      </c>
      <c r="AB16" s="43">
        <v>3</v>
      </c>
      <c r="AC16" s="43">
        <v>7</v>
      </c>
      <c r="AD16" s="43">
        <v>5</v>
      </c>
      <c r="AE16" s="43">
        <v>15</v>
      </c>
      <c r="AF16" s="44">
        <v>1</v>
      </c>
      <c r="AG16" s="43">
        <v>6</v>
      </c>
      <c r="AH16" s="43">
        <v>12</v>
      </c>
      <c r="AI16" s="43">
        <v>16</v>
      </c>
      <c r="AJ16" s="43">
        <v>14</v>
      </c>
      <c r="AK16" s="43">
        <v>4</v>
      </c>
      <c r="AL16" s="43">
        <v>10</v>
      </c>
      <c r="AM16" s="43">
        <v>18</v>
      </c>
      <c r="AN16" s="43">
        <v>8</v>
      </c>
      <c r="AO16" s="41">
        <v>2</v>
      </c>
    </row>
    <row r="17" spans="1:41">
      <c r="A17" s="38" t="s">
        <v>48</v>
      </c>
      <c r="B17" s="39" t="s">
        <v>31</v>
      </c>
      <c r="C17" s="39" t="s">
        <v>32</v>
      </c>
      <c r="D17" s="40">
        <v>70.400000000000006</v>
      </c>
      <c r="E17" s="41">
        <v>123</v>
      </c>
      <c r="F17" s="42">
        <v>4</v>
      </c>
      <c r="G17" s="43">
        <v>3</v>
      </c>
      <c r="H17" s="43">
        <v>4</v>
      </c>
      <c r="I17" s="43">
        <v>4</v>
      </c>
      <c r="J17" s="43">
        <v>5</v>
      </c>
      <c r="K17" s="43">
        <v>4</v>
      </c>
      <c r="L17" s="43">
        <v>3</v>
      </c>
      <c r="M17" s="43">
        <v>5</v>
      </c>
      <c r="N17" s="44">
        <v>4</v>
      </c>
      <c r="O17" s="43">
        <v>4</v>
      </c>
      <c r="P17" s="43">
        <v>3</v>
      </c>
      <c r="Q17" s="43">
        <v>4</v>
      </c>
      <c r="R17" s="43">
        <v>4</v>
      </c>
      <c r="S17" s="43">
        <v>5</v>
      </c>
      <c r="T17" s="43">
        <v>4</v>
      </c>
      <c r="U17" s="43">
        <v>4</v>
      </c>
      <c r="V17" s="43">
        <v>3</v>
      </c>
      <c r="W17" s="41">
        <v>5</v>
      </c>
      <c r="X17" s="42">
        <v>15</v>
      </c>
      <c r="Y17" s="43">
        <v>11</v>
      </c>
      <c r="Z17" s="43">
        <v>13</v>
      </c>
      <c r="AA17" s="43">
        <v>7</v>
      </c>
      <c r="AB17" s="43">
        <v>5</v>
      </c>
      <c r="AC17" s="43">
        <v>9</v>
      </c>
      <c r="AD17" s="43">
        <v>17</v>
      </c>
      <c r="AE17" s="43">
        <v>1</v>
      </c>
      <c r="AF17" s="44">
        <v>3</v>
      </c>
      <c r="AG17" s="43">
        <v>12</v>
      </c>
      <c r="AH17" s="43">
        <v>18</v>
      </c>
      <c r="AI17" s="43">
        <v>14</v>
      </c>
      <c r="AJ17" s="43">
        <v>10</v>
      </c>
      <c r="AK17" s="43">
        <v>4</v>
      </c>
      <c r="AL17" s="43">
        <v>8</v>
      </c>
      <c r="AM17" s="43">
        <v>6</v>
      </c>
      <c r="AN17" s="43">
        <v>16</v>
      </c>
      <c r="AO17" s="41">
        <v>2</v>
      </c>
    </row>
    <row r="18" spans="1:41">
      <c r="A18" s="38" t="s">
        <v>72</v>
      </c>
      <c r="B18" s="39" t="s">
        <v>31</v>
      </c>
      <c r="C18" s="39" t="s">
        <v>30</v>
      </c>
      <c r="D18" s="40">
        <v>70.900000000000006</v>
      </c>
      <c r="E18" s="41">
        <v>126</v>
      </c>
      <c r="F18" s="42">
        <v>4</v>
      </c>
      <c r="G18" s="43">
        <v>3</v>
      </c>
      <c r="H18" s="43">
        <v>4</v>
      </c>
      <c r="I18" s="43">
        <v>4</v>
      </c>
      <c r="J18" s="43">
        <v>5</v>
      </c>
      <c r="K18" s="43">
        <v>4</v>
      </c>
      <c r="L18" s="43">
        <v>3</v>
      </c>
      <c r="M18" s="43">
        <v>5</v>
      </c>
      <c r="N18" s="44">
        <v>4</v>
      </c>
      <c r="O18" s="43">
        <v>4</v>
      </c>
      <c r="P18" s="43">
        <v>4</v>
      </c>
      <c r="Q18" s="43">
        <v>3</v>
      </c>
      <c r="R18" s="43">
        <v>4</v>
      </c>
      <c r="S18" s="43">
        <v>5</v>
      </c>
      <c r="T18" s="43">
        <v>4</v>
      </c>
      <c r="U18" s="43">
        <v>3</v>
      </c>
      <c r="V18" s="43">
        <v>4</v>
      </c>
      <c r="W18" s="41">
        <v>5</v>
      </c>
      <c r="X18" s="42">
        <v>15</v>
      </c>
      <c r="Y18" s="43">
        <v>11</v>
      </c>
      <c r="Z18" s="43">
        <v>13</v>
      </c>
      <c r="AA18" s="43">
        <v>7</v>
      </c>
      <c r="AB18" s="43">
        <v>5</v>
      </c>
      <c r="AC18" s="43">
        <v>9</v>
      </c>
      <c r="AD18" s="43">
        <v>17</v>
      </c>
      <c r="AE18" s="43">
        <v>1</v>
      </c>
      <c r="AF18" s="44">
        <v>3</v>
      </c>
      <c r="AG18" s="43">
        <v>6</v>
      </c>
      <c r="AH18" s="43">
        <v>12</v>
      </c>
      <c r="AI18" s="43">
        <v>16</v>
      </c>
      <c r="AJ18" s="43">
        <v>14</v>
      </c>
      <c r="AK18" s="43">
        <v>4</v>
      </c>
      <c r="AL18" s="43">
        <v>10</v>
      </c>
      <c r="AM18" s="43">
        <v>18</v>
      </c>
      <c r="AN18" s="43">
        <v>8</v>
      </c>
      <c r="AO18" s="41">
        <v>2</v>
      </c>
    </row>
    <row r="19" spans="1:41">
      <c r="A19" s="38" t="s">
        <v>73</v>
      </c>
      <c r="B19" s="39" t="s">
        <v>30</v>
      </c>
      <c r="C19" s="39" t="s">
        <v>32</v>
      </c>
      <c r="D19" s="40">
        <v>69.5</v>
      </c>
      <c r="E19" s="41">
        <v>121</v>
      </c>
      <c r="F19" s="42">
        <v>4</v>
      </c>
      <c r="G19" s="43">
        <v>4</v>
      </c>
      <c r="H19" s="43">
        <v>3</v>
      </c>
      <c r="I19" s="43">
        <v>4</v>
      </c>
      <c r="J19" s="43">
        <v>5</v>
      </c>
      <c r="K19" s="43">
        <v>4</v>
      </c>
      <c r="L19" s="43">
        <v>3</v>
      </c>
      <c r="M19" s="43">
        <v>4</v>
      </c>
      <c r="N19" s="44">
        <v>5</v>
      </c>
      <c r="O19" s="43">
        <v>4</v>
      </c>
      <c r="P19" s="43">
        <v>3</v>
      </c>
      <c r="Q19" s="43">
        <v>4</v>
      </c>
      <c r="R19" s="43">
        <v>4</v>
      </c>
      <c r="S19" s="43">
        <v>5</v>
      </c>
      <c r="T19" s="43">
        <v>4</v>
      </c>
      <c r="U19" s="43">
        <v>4</v>
      </c>
      <c r="V19" s="43">
        <v>3</v>
      </c>
      <c r="W19" s="41">
        <v>5</v>
      </c>
      <c r="X19" s="42">
        <v>5</v>
      </c>
      <c r="Y19" s="43">
        <v>11</v>
      </c>
      <c r="Z19" s="43">
        <v>15</v>
      </c>
      <c r="AA19" s="43">
        <v>13</v>
      </c>
      <c r="AB19" s="43">
        <v>3</v>
      </c>
      <c r="AC19" s="43">
        <v>9</v>
      </c>
      <c r="AD19" s="43">
        <v>17</v>
      </c>
      <c r="AE19" s="43">
        <v>7</v>
      </c>
      <c r="AF19" s="44">
        <v>1</v>
      </c>
      <c r="AG19" s="43">
        <v>12</v>
      </c>
      <c r="AH19" s="43">
        <v>18</v>
      </c>
      <c r="AI19" s="43">
        <v>14</v>
      </c>
      <c r="AJ19" s="43">
        <v>10</v>
      </c>
      <c r="AK19" s="43">
        <v>4</v>
      </c>
      <c r="AL19" s="43">
        <v>8</v>
      </c>
      <c r="AM19" s="43">
        <v>6</v>
      </c>
      <c r="AN19" s="43">
        <v>16</v>
      </c>
      <c r="AO19" s="41">
        <v>2</v>
      </c>
    </row>
    <row r="20" spans="1:41">
      <c r="A20" s="38" t="s">
        <v>74</v>
      </c>
      <c r="B20" s="39" t="s">
        <v>32</v>
      </c>
      <c r="C20" s="39" t="s">
        <v>31</v>
      </c>
      <c r="D20" s="40">
        <v>70.400000000000006</v>
      </c>
      <c r="E20" s="41">
        <v>123</v>
      </c>
      <c r="F20" s="42">
        <v>4</v>
      </c>
      <c r="G20" s="43">
        <v>3</v>
      </c>
      <c r="H20" s="43">
        <v>4</v>
      </c>
      <c r="I20" s="43">
        <v>4</v>
      </c>
      <c r="J20" s="43">
        <v>5</v>
      </c>
      <c r="K20" s="43">
        <v>4</v>
      </c>
      <c r="L20" s="43">
        <v>4</v>
      </c>
      <c r="M20" s="43">
        <v>3</v>
      </c>
      <c r="N20" s="44">
        <v>5</v>
      </c>
      <c r="O20" s="43">
        <v>4</v>
      </c>
      <c r="P20" s="43">
        <v>3</v>
      </c>
      <c r="Q20" s="43">
        <v>4</v>
      </c>
      <c r="R20" s="43">
        <v>4</v>
      </c>
      <c r="S20" s="43">
        <v>5</v>
      </c>
      <c r="T20" s="43">
        <v>4</v>
      </c>
      <c r="U20" s="43">
        <v>3</v>
      </c>
      <c r="V20" s="43">
        <v>5</v>
      </c>
      <c r="W20" s="41">
        <v>4</v>
      </c>
      <c r="X20" s="42">
        <v>11</v>
      </c>
      <c r="Y20" s="43">
        <v>17</v>
      </c>
      <c r="Z20" s="43">
        <v>13</v>
      </c>
      <c r="AA20" s="43">
        <v>9</v>
      </c>
      <c r="AB20" s="43">
        <v>3</v>
      </c>
      <c r="AC20" s="43">
        <v>7</v>
      </c>
      <c r="AD20" s="43">
        <v>5</v>
      </c>
      <c r="AE20" s="43">
        <v>15</v>
      </c>
      <c r="AF20" s="44">
        <v>1</v>
      </c>
      <c r="AG20" s="43">
        <v>16</v>
      </c>
      <c r="AH20" s="43">
        <v>12</v>
      </c>
      <c r="AI20" s="43">
        <v>14</v>
      </c>
      <c r="AJ20" s="43">
        <v>8</v>
      </c>
      <c r="AK20" s="43">
        <v>6</v>
      </c>
      <c r="AL20" s="43">
        <v>10</v>
      </c>
      <c r="AM20" s="43">
        <v>18</v>
      </c>
      <c r="AN20" s="43">
        <v>2</v>
      </c>
      <c r="AO20" s="41">
        <v>4</v>
      </c>
    </row>
    <row r="21" spans="1:41">
      <c r="A21" s="38" t="s">
        <v>61</v>
      </c>
      <c r="B21" s="39" t="s">
        <v>33</v>
      </c>
      <c r="C21" s="39" t="s">
        <v>34</v>
      </c>
      <c r="D21" s="40">
        <v>69.7</v>
      </c>
      <c r="E21" s="41">
        <v>124</v>
      </c>
      <c r="F21" s="42">
        <v>4</v>
      </c>
      <c r="G21" s="43">
        <v>4</v>
      </c>
      <c r="H21" s="43">
        <v>5</v>
      </c>
      <c r="I21" s="43">
        <v>3</v>
      </c>
      <c r="J21" s="43">
        <v>4</v>
      </c>
      <c r="K21" s="43">
        <v>3</v>
      </c>
      <c r="L21" s="43">
        <v>4</v>
      </c>
      <c r="M21" s="43">
        <v>4</v>
      </c>
      <c r="N21" s="44">
        <v>5</v>
      </c>
      <c r="O21" s="43">
        <v>4</v>
      </c>
      <c r="P21" s="43">
        <v>4</v>
      </c>
      <c r="Q21" s="43">
        <v>4</v>
      </c>
      <c r="R21" s="43">
        <v>3</v>
      </c>
      <c r="S21" s="43">
        <v>4</v>
      </c>
      <c r="T21" s="43">
        <v>5</v>
      </c>
      <c r="U21" s="43">
        <v>3</v>
      </c>
      <c r="V21" s="43">
        <v>4</v>
      </c>
      <c r="W21" s="41">
        <v>5</v>
      </c>
      <c r="X21" s="42">
        <v>5</v>
      </c>
      <c r="Y21" s="43">
        <v>11</v>
      </c>
      <c r="Z21" s="43">
        <v>7</v>
      </c>
      <c r="AA21" s="43">
        <v>13</v>
      </c>
      <c r="AB21" s="43">
        <v>9</v>
      </c>
      <c r="AC21" s="43">
        <v>17</v>
      </c>
      <c r="AD21" s="43">
        <v>1</v>
      </c>
      <c r="AE21" s="43">
        <v>15</v>
      </c>
      <c r="AF21" s="44">
        <v>3</v>
      </c>
      <c r="AG21" s="43">
        <v>4</v>
      </c>
      <c r="AH21" s="43">
        <v>10</v>
      </c>
      <c r="AI21" s="43">
        <v>16</v>
      </c>
      <c r="AJ21" s="43">
        <v>18</v>
      </c>
      <c r="AK21" s="43">
        <v>8</v>
      </c>
      <c r="AL21" s="43">
        <v>12</v>
      </c>
      <c r="AM21" s="43">
        <v>14</v>
      </c>
      <c r="AN21" s="43">
        <v>2</v>
      </c>
      <c r="AO21" s="41">
        <v>6</v>
      </c>
    </row>
    <row r="22" spans="1:41">
      <c r="A22" s="38" t="s">
        <v>62</v>
      </c>
      <c r="B22" s="39" t="s">
        <v>34</v>
      </c>
      <c r="C22" s="39" t="s">
        <v>33</v>
      </c>
      <c r="D22" s="40">
        <v>69.7</v>
      </c>
      <c r="E22" s="41">
        <v>124</v>
      </c>
      <c r="F22" s="42">
        <v>4</v>
      </c>
      <c r="G22" s="43">
        <v>4</v>
      </c>
      <c r="H22" s="43">
        <v>4</v>
      </c>
      <c r="I22" s="43">
        <v>3</v>
      </c>
      <c r="J22" s="43">
        <v>4</v>
      </c>
      <c r="K22" s="43">
        <v>5</v>
      </c>
      <c r="L22" s="43">
        <v>3</v>
      </c>
      <c r="M22" s="43">
        <v>4</v>
      </c>
      <c r="N22" s="44">
        <v>5</v>
      </c>
      <c r="O22" s="43">
        <v>4</v>
      </c>
      <c r="P22" s="43">
        <v>4</v>
      </c>
      <c r="Q22" s="43">
        <v>5</v>
      </c>
      <c r="R22" s="43">
        <v>3</v>
      </c>
      <c r="S22" s="43">
        <v>4</v>
      </c>
      <c r="T22" s="43">
        <v>3</v>
      </c>
      <c r="U22" s="43">
        <v>4</v>
      </c>
      <c r="V22" s="43">
        <v>4</v>
      </c>
      <c r="W22" s="41">
        <v>5</v>
      </c>
      <c r="X22" s="42">
        <v>4</v>
      </c>
      <c r="Y22" s="43">
        <v>10</v>
      </c>
      <c r="Z22" s="43">
        <v>16</v>
      </c>
      <c r="AA22" s="43">
        <v>18</v>
      </c>
      <c r="AB22" s="43">
        <v>8</v>
      </c>
      <c r="AC22" s="43">
        <v>12</v>
      </c>
      <c r="AD22" s="43">
        <v>14</v>
      </c>
      <c r="AE22" s="43">
        <v>2</v>
      </c>
      <c r="AF22" s="44">
        <v>6</v>
      </c>
      <c r="AG22" s="43">
        <v>5</v>
      </c>
      <c r="AH22" s="43">
        <v>11</v>
      </c>
      <c r="AI22" s="43">
        <v>7</v>
      </c>
      <c r="AJ22" s="43">
        <v>13</v>
      </c>
      <c r="AK22" s="43">
        <v>9</v>
      </c>
      <c r="AL22" s="43">
        <v>17</v>
      </c>
      <c r="AM22" s="43">
        <v>1</v>
      </c>
      <c r="AN22" s="43">
        <v>15</v>
      </c>
      <c r="AO22" s="41">
        <v>3</v>
      </c>
    </row>
    <row r="23" spans="1:41">
      <c r="A23" s="38" t="s">
        <v>63</v>
      </c>
      <c r="B23" s="39" t="s">
        <v>33</v>
      </c>
      <c r="C23" s="39" t="s">
        <v>34</v>
      </c>
      <c r="D23" s="40">
        <v>71.5</v>
      </c>
      <c r="E23" s="41">
        <v>129</v>
      </c>
      <c r="F23" s="42">
        <v>4</v>
      </c>
      <c r="G23" s="43">
        <v>4</v>
      </c>
      <c r="H23" s="43">
        <v>5</v>
      </c>
      <c r="I23" s="43">
        <v>3</v>
      </c>
      <c r="J23" s="43">
        <v>4</v>
      </c>
      <c r="K23" s="43">
        <v>3</v>
      </c>
      <c r="L23" s="43">
        <v>4</v>
      </c>
      <c r="M23" s="43">
        <v>4</v>
      </c>
      <c r="N23" s="44">
        <v>5</v>
      </c>
      <c r="O23" s="43">
        <v>4</v>
      </c>
      <c r="P23" s="43">
        <v>4</v>
      </c>
      <c r="Q23" s="43">
        <v>4</v>
      </c>
      <c r="R23" s="43">
        <v>3</v>
      </c>
      <c r="S23" s="43">
        <v>4</v>
      </c>
      <c r="T23" s="43">
        <v>5</v>
      </c>
      <c r="U23" s="43">
        <v>3</v>
      </c>
      <c r="V23" s="43">
        <v>4</v>
      </c>
      <c r="W23" s="41">
        <v>5</v>
      </c>
      <c r="X23" s="42">
        <v>5</v>
      </c>
      <c r="Y23" s="43">
        <v>11</v>
      </c>
      <c r="Z23" s="43">
        <v>7</v>
      </c>
      <c r="AA23" s="43">
        <v>13</v>
      </c>
      <c r="AB23" s="43">
        <v>9</v>
      </c>
      <c r="AC23" s="43">
        <v>17</v>
      </c>
      <c r="AD23" s="43">
        <v>1</v>
      </c>
      <c r="AE23" s="43">
        <v>15</v>
      </c>
      <c r="AF23" s="44">
        <v>3</v>
      </c>
      <c r="AG23" s="43">
        <v>4</v>
      </c>
      <c r="AH23" s="43">
        <v>10</v>
      </c>
      <c r="AI23" s="43">
        <v>16</v>
      </c>
      <c r="AJ23" s="43">
        <v>18</v>
      </c>
      <c r="AK23" s="43">
        <v>8</v>
      </c>
      <c r="AL23" s="43">
        <v>12</v>
      </c>
      <c r="AM23" s="43">
        <v>14</v>
      </c>
      <c r="AN23" s="43">
        <v>2</v>
      </c>
      <c r="AO23" s="41">
        <v>6</v>
      </c>
    </row>
    <row r="24" spans="1:41">
      <c r="A24" s="38" t="s">
        <v>64</v>
      </c>
      <c r="B24" s="39" t="s">
        <v>34</v>
      </c>
      <c r="C24" s="39" t="s">
        <v>33</v>
      </c>
      <c r="D24" s="40">
        <v>71.5</v>
      </c>
      <c r="E24" s="41">
        <v>129</v>
      </c>
      <c r="F24" s="42">
        <v>4</v>
      </c>
      <c r="G24" s="43">
        <v>4</v>
      </c>
      <c r="H24" s="43">
        <v>4</v>
      </c>
      <c r="I24" s="43">
        <v>3</v>
      </c>
      <c r="J24" s="43">
        <v>4</v>
      </c>
      <c r="K24" s="43">
        <v>5</v>
      </c>
      <c r="L24" s="43">
        <v>3</v>
      </c>
      <c r="M24" s="43">
        <v>4</v>
      </c>
      <c r="N24" s="44">
        <v>5</v>
      </c>
      <c r="O24" s="43">
        <v>4</v>
      </c>
      <c r="P24" s="43">
        <v>4</v>
      </c>
      <c r="Q24" s="43">
        <v>5</v>
      </c>
      <c r="R24" s="43">
        <v>3</v>
      </c>
      <c r="S24" s="43">
        <v>4</v>
      </c>
      <c r="T24" s="43">
        <v>3</v>
      </c>
      <c r="U24" s="43">
        <v>4</v>
      </c>
      <c r="V24" s="43">
        <v>4</v>
      </c>
      <c r="W24" s="41">
        <v>5</v>
      </c>
      <c r="X24" s="42">
        <v>4</v>
      </c>
      <c r="Y24" s="43">
        <v>10</v>
      </c>
      <c r="Z24" s="43">
        <v>16</v>
      </c>
      <c r="AA24" s="43">
        <v>18</v>
      </c>
      <c r="AB24" s="43">
        <v>8</v>
      </c>
      <c r="AC24" s="43">
        <v>12</v>
      </c>
      <c r="AD24" s="43">
        <v>14</v>
      </c>
      <c r="AE24" s="43">
        <v>2</v>
      </c>
      <c r="AF24" s="44">
        <v>6</v>
      </c>
      <c r="AG24" s="43">
        <v>5</v>
      </c>
      <c r="AH24" s="43">
        <v>11</v>
      </c>
      <c r="AI24" s="43">
        <v>7</v>
      </c>
      <c r="AJ24" s="43">
        <v>13</v>
      </c>
      <c r="AK24" s="43">
        <v>9</v>
      </c>
      <c r="AL24" s="43">
        <v>17</v>
      </c>
      <c r="AM24" s="43">
        <v>1</v>
      </c>
      <c r="AN24" s="43">
        <v>15</v>
      </c>
      <c r="AO24" s="41">
        <v>3</v>
      </c>
    </row>
    <row r="25" spans="1:41">
      <c r="A25" s="38" t="s">
        <v>77</v>
      </c>
      <c r="B25" s="39" t="s">
        <v>33</v>
      </c>
      <c r="C25" s="39" t="s">
        <v>34</v>
      </c>
      <c r="D25" s="40">
        <v>68.900000000000006</v>
      </c>
      <c r="E25" s="41">
        <v>118</v>
      </c>
      <c r="F25" s="42">
        <v>4</v>
      </c>
      <c r="G25" s="43">
        <v>4</v>
      </c>
      <c r="H25" s="43">
        <v>5</v>
      </c>
      <c r="I25" s="43">
        <v>3</v>
      </c>
      <c r="J25" s="43">
        <v>4</v>
      </c>
      <c r="K25" s="43">
        <v>3</v>
      </c>
      <c r="L25" s="43">
        <v>4</v>
      </c>
      <c r="M25" s="43">
        <v>4</v>
      </c>
      <c r="N25" s="44">
        <v>5</v>
      </c>
      <c r="O25" s="43">
        <v>4</v>
      </c>
      <c r="P25" s="43">
        <v>4</v>
      </c>
      <c r="Q25" s="43">
        <v>4</v>
      </c>
      <c r="R25" s="43">
        <v>3</v>
      </c>
      <c r="S25" s="43">
        <v>4</v>
      </c>
      <c r="T25" s="43">
        <v>5</v>
      </c>
      <c r="U25" s="43">
        <v>3</v>
      </c>
      <c r="V25" s="43">
        <v>4</v>
      </c>
      <c r="W25" s="41">
        <v>5</v>
      </c>
      <c r="X25" s="42">
        <v>9</v>
      </c>
      <c r="Y25" s="43">
        <v>15</v>
      </c>
      <c r="Z25" s="43">
        <v>3</v>
      </c>
      <c r="AA25" s="43">
        <v>13</v>
      </c>
      <c r="AB25" s="43">
        <v>5</v>
      </c>
      <c r="AC25" s="43">
        <v>17</v>
      </c>
      <c r="AD25" s="43">
        <v>7</v>
      </c>
      <c r="AE25" s="43">
        <v>11</v>
      </c>
      <c r="AF25" s="44">
        <v>1</v>
      </c>
      <c r="AG25" s="43">
        <v>4</v>
      </c>
      <c r="AH25" s="43">
        <v>10</v>
      </c>
      <c r="AI25" s="43">
        <v>12</v>
      </c>
      <c r="AJ25" s="43">
        <v>18</v>
      </c>
      <c r="AK25" s="43">
        <v>14</v>
      </c>
      <c r="AL25" s="43">
        <v>8</v>
      </c>
      <c r="AM25" s="43">
        <v>16</v>
      </c>
      <c r="AN25" s="43">
        <v>6</v>
      </c>
      <c r="AO25" s="41">
        <v>2</v>
      </c>
    </row>
    <row r="26" spans="1:41">
      <c r="A26" s="38" t="s">
        <v>65</v>
      </c>
      <c r="B26" s="39" t="s">
        <v>33</v>
      </c>
      <c r="C26" s="39" t="s">
        <v>34</v>
      </c>
      <c r="D26" s="40">
        <v>68.7</v>
      </c>
      <c r="E26" s="41">
        <v>122</v>
      </c>
      <c r="F26" s="42">
        <v>4</v>
      </c>
      <c r="G26" s="43">
        <v>5</v>
      </c>
      <c r="H26" s="43">
        <v>4</v>
      </c>
      <c r="I26" s="43">
        <v>3</v>
      </c>
      <c r="J26" s="43">
        <v>4</v>
      </c>
      <c r="K26" s="43">
        <v>5</v>
      </c>
      <c r="L26" s="43">
        <v>4</v>
      </c>
      <c r="M26" s="43">
        <v>3</v>
      </c>
      <c r="N26" s="44">
        <v>4</v>
      </c>
      <c r="O26" s="43">
        <v>4</v>
      </c>
      <c r="P26" s="43">
        <v>3</v>
      </c>
      <c r="Q26" s="43">
        <v>4</v>
      </c>
      <c r="R26" s="43">
        <v>5</v>
      </c>
      <c r="S26" s="43">
        <v>4</v>
      </c>
      <c r="T26" s="43">
        <v>3</v>
      </c>
      <c r="U26" s="43">
        <v>4</v>
      </c>
      <c r="V26" s="43">
        <v>4</v>
      </c>
      <c r="W26" s="41">
        <v>5</v>
      </c>
      <c r="X26" s="42">
        <v>3</v>
      </c>
      <c r="Y26" s="43">
        <v>9</v>
      </c>
      <c r="Z26" s="43">
        <v>5</v>
      </c>
      <c r="AA26" s="43">
        <v>13</v>
      </c>
      <c r="AB26" s="43">
        <v>11</v>
      </c>
      <c r="AC26" s="43">
        <v>7</v>
      </c>
      <c r="AD26" s="43">
        <v>17</v>
      </c>
      <c r="AE26" s="43">
        <v>15</v>
      </c>
      <c r="AF26" s="44">
        <v>1</v>
      </c>
      <c r="AG26" s="43">
        <v>8</v>
      </c>
      <c r="AH26" s="43">
        <v>18</v>
      </c>
      <c r="AI26" s="43">
        <v>14</v>
      </c>
      <c r="AJ26" s="43">
        <v>2</v>
      </c>
      <c r="AK26" s="43">
        <v>4</v>
      </c>
      <c r="AL26" s="43">
        <v>16</v>
      </c>
      <c r="AM26" s="43">
        <v>6</v>
      </c>
      <c r="AN26" s="43">
        <v>12</v>
      </c>
      <c r="AO26" s="41">
        <v>10</v>
      </c>
    </row>
    <row r="27" spans="1:41">
      <c r="A27" s="38" t="s">
        <v>66</v>
      </c>
      <c r="B27" s="39" t="s">
        <v>34</v>
      </c>
      <c r="C27" s="39" t="s">
        <v>33</v>
      </c>
      <c r="D27" s="40">
        <v>68.7</v>
      </c>
      <c r="E27" s="41">
        <v>122</v>
      </c>
      <c r="F27" s="42">
        <v>4</v>
      </c>
      <c r="G27" s="43">
        <v>3</v>
      </c>
      <c r="H27" s="43">
        <v>4</v>
      </c>
      <c r="I27" s="43">
        <v>5</v>
      </c>
      <c r="J27" s="43">
        <v>4</v>
      </c>
      <c r="K27" s="43">
        <v>3</v>
      </c>
      <c r="L27" s="43">
        <v>4</v>
      </c>
      <c r="M27" s="43">
        <v>4</v>
      </c>
      <c r="N27" s="44">
        <v>5</v>
      </c>
      <c r="O27" s="43">
        <v>4</v>
      </c>
      <c r="P27" s="43">
        <v>5</v>
      </c>
      <c r="Q27" s="43">
        <v>4</v>
      </c>
      <c r="R27" s="43">
        <v>3</v>
      </c>
      <c r="S27" s="43">
        <v>4</v>
      </c>
      <c r="T27" s="43">
        <v>5</v>
      </c>
      <c r="U27" s="43">
        <v>4</v>
      </c>
      <c r="V27" s="43">
        <v>3</v>
      </c>
      <c r="W27" s="41">
        <v>4</v>
      </c>
      <c r="X27" s="42">
        <v>8</v>
      </c>
      <c r="Y27" s="43">
        <v>18</v>
      </c>
      <c r="Z27" s="43">
        <v>14</v>
      </c>
      <c r="AA27" s="43">
        <v>2</v>
      </c>
      <c r="AB27" s="43">
        <v>4</v>
      </c>
      <c r="AC27" s="43">
        <v>16</v>
      </c>
      <c r="AD27" s="43">
        <v>6</v>
      </c>
      <c r="AE27" s="43">
        <v>12</v>
      </c>
      <c r="AF27" s="44">
        <v>10</v>
      </c>
      <c r="AG27" s="43">
        <v>3</v>
      </c>
      <c r="AH27" s="43">
        <v>9</v>
      </c>
      <c r="AI27" s="43">
        <v>5</v>
      </c>
      <c r="AJ27" s="43">
        <v>13</v>
      </c>
      <c r="AK27" s="43">
        <v>11</v>
      </c>
      <c r="AL27" s="43">
        <v>7</v>
      </c>
      <c r="AM27" s="43">
        <v>17</v>
      </c>
      <c r="AN27" s="43">
        <v>15</v>
      </c>
      <c r="AO27" s="41">
        <v>1</v>
      </c>
    </row>
    <row r="28" spans="1:41">
      <c r="A28" s="38" t="s">
        <v>67</v>
      </c>
      <c r="B28" s="39" t="s">
        <v>33</v>
      </c>
      <c r="C28" s="39" t="s">
        <v>34</v>
      </c>
      <c r="D28" s="40">
        <v>71.400000000000006</v>
      </c>
      <c r="E28" s="41">
        <v>128</v>
      </c>
      <c r="F28" s="42">
        <v>4</v>
      </c>
      <c r="G28" s="43">
        <v>5</v>
      </c>
      <c r="H28" s="43">
        <v>4</v>
      </c>
      <c r="I28" s="43">
        <v>3</v>
      </c>
      <c r="J28" s="43">
        <v>4</v>
      </c>
      <c r="K28" s="43">
        <v>5</v>
      </c>
      <c r="L28" s="43">
        <v>4</v>
      </c>
      <c r="M28" s="43">
        <v>3</v>
      </c>
      <c r="N28" s="44">
        <v>4</v>
      </c>
      <c r="O28" s="43">
        <v>4</v>
      </c>
      <c r="P28" s="43">
        <v>3</v>
      </c>
      <c r="Q28" s="43">
        <v>4</v>
      </c>
      <c r="R28" s="43">
        <v>5</v>
      </c>
      <c r="S28" s="43">
        <v>4</v>
      </c>
      <c r="T28" s="43">
        <v>3</v>
      </c>
      <c r="U28" s="43">
        <v>4</v>
      </c>
      <c r="V28" s="43">
        <v>4</v>
      </c>
      <c r="W28" s="41">
        <v>5</v>
      </c>
      <c r="X28" s="42">
        <v>3</v>
      </c>
      <c r="Y28" s="43">
        <v>9</v>
      </c>
      <c r="Z28" s="43">
        <v>5</v>
      </c>
      <c r="AA28" s="43">
        <v>13</v>
      </c>
      <c r="AB28" s="43">
        <v>11</v>
      </c>
      <c r="AC28" s="43">
        <v>7</v>
      </c>
      <c r="AD28" s="43">
        <v>17</v>
      </c>
      <c r="AE28" s="43">
        <v>15</v>
      </c>
      <c r="AF28" s="44">
        <v>1</v>
      </c>
      <c r="AG28" s="43">
        <v>8</v>
      </c>
      <c r="AH28" s="43">
        <v>18</v>
      </c>
      <c r="AI28" s="43">
        <v>14</v>
      </c>
      <c r="AJ28" s="43">
        <v>2</v>
      </c>
      <c r="AK28" s="43">
        <v>4</v>
      </c>
      <c r="AL28" s="43">
        <v>16</v>
      </c>
      <c r="AM28" s="43">
        <v>6</v>
      </c>
      <c r="AN28" s="43">
        <v>12</v>
      </c>
      <c r="AO28" s="41">
        <v>10</v>
      </c>
    </row>
    <row r="29" spans="1:41">
      <c r="A29" s="38" t="s">
        <v>68</v>
      </c>
      <c r="B29" s="39" t="s">
        <v>34</v>
      </c>
      <c r="C29" s="39" t="s">
        <v>33</v>
      </c>
      <c r="D29" s="40">
        <v>71.400000000000006</v>
      </c>
      <c r="E29" s="41">
        <v>128</v>
      </c>
      <c r="F29" s="42">
        <v>4</v>
      </c>
      <c r="G29" s="43">
        <v>3</v>
      </c>
      <c r="H29" s="43">
        <v>4</v>
      </c>
      <c r="I29" s="43">
        <v>5</v>
      </c>
      <c r="J29" s="43">
        <v>4</v>
      </c>
      <c r="K29" s="43">
        <v>3</v>
      </c>
      <c r="L29" s="43">
        <v>4</v>
      </c>
      <c r="M29" s="43">
        <v>4</v>
      </c>
      <c r="N29" s="44">
        <v>5</v>
      </c>
      <c r="O29" s="43">
        <v>4</v>
      </c>
      <c r="P29" s="43">
        <v>5</v>
      </c>
      <c r="Q29" s="43">
        <v>4</v>
      </c>
      <c r="R29" s="43">
        <v>3</v>
      </c>
      <c r="S29" s="43">
        <v>4</v>
      </c>
      <c r="T29" s="43">
        <v>5</v>
      </c>
      <c r="U29" s="43">
        <v>4</v>
      </c>
      <c r="V29" s="43">
        <v>3</v>
      </c>
      <c r="W29" s="41">
        <v>4</v>
      </c>
      <c r="X29" s="42">
        <v>8</v>
      </c>
      <c r="Y29" s="43">
        <v>18</v>
      </c>
      <c r="Z29" s="43">
        <v>14</v>
      </c>
      <c r="AA29" s="43">
        <v>2</v>
      </c>
      <c r="AB29" s="43">
        <v>4</v>
      </c>
      <c r="AC29" s="43">
        <v>16</v>
      </c>
      <c r="AD29" s="43">
        <v>6</v>
      </c>
      <c r="AE29" s="43">
        <v>12</v>
      </c>
      <c r="AF29" s="44">
        <v>10</v>
      </c>
      <c r="AG29" s="43">
        <v>3</v>
      </c>
      <c r="AH29" s="43">
        <v>9</v>
      </c>
      <c r="AI29" s="43">
        <v>5</v>
      </c>
      <c r="AJ29" s="43">
        <v>13</v>
      </c>
      <c r="AK29" s="43">
        <v>11</v>
      </c>
      <c r="AL29" s="43">
        <v>7</v>
      </c>
      <c r="AM29" s="43">
        <v>17</v>
      </c>
      <c r="AN29" s="43">
        <v>15</v>
      </c>
      <c r="AO29" s="41">
        <v>1</v>
      </c>
    </row>
    <row r="30" spans="1:41">
      <c r="A30" s="38" t="s">
        <v>78</v>
      </c>
      <c r="B30" s="39" t="s">
        <v>33</v>
      </c>
      <c r="C30" s="39" t="s">
        <v>34</v>
      </c>
      <c r="D30" s="40">
        <v>71.2</v>
      </c>
      <c r="E30" s="41">
        <v>122</v>
      </c>
      <c r="F30" s="42">
        <v>4</v>
      </c>
      <c r="G30" s="43">
        <v>5</v>
      </c>
      <c r="H30" s="43">
        <v>4</v>
      </c>
      <c r="I30" s="43">
        <v>3</v>
      </c>
      <c r="J30" s="43">
        <v>4</v>
      </c>
      <c r="K30" s="43">
        <v>5</v>
      </c>
      <c r="L30" s="43">
        <v>4</v>
      </c>
      <c r="M30" s="43">
        <v>3</v>
      </c>
      <c r="N30" s="44">
        <v>4</v>
      </c>
      <c r="O30" s="43">
        <v>4</v>
      </c>
      <c r="P30" s="43">
        <v>3</v>
      </c>
      <c r="Q30" s="43">
        <v>4</v>
      </c>
      <c r="R30" s="43">
        <v>5</v>
      </c>
      <c r="S30" s="43">
        <v>4</v>
      </c>
      <c r="T30" s="43">
        <v>3</v>
      </c>
      <c r="U30" s="43">
        <v>4</v>
      </c>
      <c r="V30" s="43">
        <v>4</v>
      </c>
      <c r="W30" s="41">
        <v>5</v>
      </c>
      <c r="X30" s="42">
        <v>5</v>
      </c>
      <c r="Y30" s="43">
        <v>11</v>
      </c>
      <c r="Z30" s="43">
        <v>9</v>
      </c>
      <c r="AA30" s="43">
        <v>7</v>
      </c>
      <c r="AB30" s="43">
        <v>15</v>
      </c>
      <c r="AC30" s="43">
        <v>3</v>
      </c>
      <c r="AD30" s="43">
        <v>13</v>
      </c>
      <c r="AE30" s="43">
        <v>17</v>
      </c>
      <c r="AF30" s="44">
        <v>1</v>
      </c>
      <c r="AG30" s="43">
        <v>8</v>
      </c>
      <c r="AH30" s="43">
        <v>14</v>
      </c>
      <c r="AI30" s="43">
        <v>12</v>
      </c>
      <c r="AJ30" s="43">
        <v>6</v>
      </c>
      <c r="AK30" s="43">
        <v>4</v>
      </c>
      <c r="AL30" s="43">
        <v>18</v>
      </c>
      <c r="AM30" s="43">
        <v>10</v>
      </c>
      <c r="AN30" s="43">
        <v>16</v>
      </c>
      <c r="AO30" s="41">
        <v>2</v>
      </c>
    </row>
    <row r="31" spans="1:41">
      <c r="A31" s="38" t="s">
        <v>69</v>
      </c>
      <c r="B31" s="39" t="s">
        <v>33</v>
      </c>
      <c r="C31" s="39" t="s">
        <v>34</v>
      </c>
      <c r="D31" s="40">
        <v>68.400000000000006</v>
      </c>
      <c r="E31" s="41">
        <v>121</v>
      </c>
      <c r="F31" s="42">
        <v>4</v>
      </c>
      <c r="G31" s="43">
        <v>4</v>
      </c>
      <c r="H31" s="43">
        <v>3</v>
      </c>
      <c r="I31" s="43">
        <v>4</v>
      </c>
      <c r="J31" s="43">
        <v>5</v>
      </c>
      <c r="K31" s="43">
        <v>4</v>
      </c>
      <c r="L31" s="43">
        <v>3</v>
      </c>
      <c r="M31" s="43">
        <v>5</v>
      </c>
      <c r="N31" s="44">
        <v>4</v>
      </c>
      <c r="O31" s="43">
        <v>4</v>
      </c>
      <c r="P31" s="43">
        <v>3</v>
      </c>
      <c r="Q31" s="43">
        <v>5</v>
      </c>
      <c r="R31" s="43">
        <v>4</v>
      </c>
      <c r="S31" s="43">
        <v>3</v>
      </c>
      <c r="T31" s="43">
        <v>5</v>
      </c>
      <c r="U31" s="43">
        <v>4</v>
      </c>
      <c r="V31" s="43">
        <v>4</v>
      </c>
      <c r="W31" s="41">
        <v>4</v>
      </c>
      <c r="X31" s="42">
        <v>7</v>
      </c>
      <c r="Y31" s="43">
        <v>15</v>
      </c>
      <c r="Z31" s="43">
        <v>17</v>
      </c>
      <c r="AA31" s="43">
        <v>11</v>
      </c>
      <c r="AB31" s="43">
        <v>13</v>
      </c>
      <c r="AC31" s="43">
        <v>9</v>
      </c>
      <c r="AD31" s="43">
        <v>5</v>
      </c>
      <c r="AE31" s="43">
        <v>3</v>
      </c>
      <c r="AF31" s="44">
        <v>1</v>
      </c>
      <c r="AG31" s="43">
        <v>18</v>
      </c>
      <c r="AH31" s="43">
        <v>16</v>
      </c>
      <c r="AI31" s="43">
        <v>6</v>
      </c>
      <c r="AJ31" s="43">
        <v>10</v>
      </c>
      <c r="AK31" s="43">
        <v>12</v>
      </c>
      <c r="AL31" s="43">
        <v>14</v>
      </c>
      <c r="AM31" s="43">
        <v>8</v>
      </c>
      <c r="AN31" s="43">
        <v>4</v>
      </c>
      <c r="AO31" s="41">
        <v>2</v>
      </c>
    </row>
    <row r="32" spans="1:41">
      <c r="A32" s="38" t="s">
        <v>70</v>
      </c>
      <c r="B32" s="39" t="s">
        <v>33</v>
      </c>
      <c r="C32" s="39" t="s">
        <v>34</v>
      </c>
      <c r="D32" s="40">
        <v>70.900000000000006</v>
      </c>
      <c r="E32" s="41">
        <v>127</v>
      </c>
      <c r="F32" s="42">
        <v>4</v>
      </c>
      <c r="G32" s="43">
        <v>4</v>
      </c>
      <c r="H32" s="43">
        <v>3</v>
      </c>
      <c r="I32" s="43">
        <v>4</v>
      </c>
      <c r="J32" s="43">
        <v>5</v>
      </c>
      <c r="K32" s="43">
        <v>4</v>
      </c>
      <c r="L32" s="43">
        <v>3</v>
      </c>
      <c r="M32" s="43">
        <v>5</v>
      </c>
      <c r="N32" s="44">
        <v>4</v>
      </c>
      <c r="O32" s="43">
        <v>4</v>
      </c>
      <c r="P32" s="43">
        <v>3</v>
      </c>
      <c r="Q32" s="43">
        <v>5</v>
      </c>
      <c r="R32" s="43">
        <v>4</v>
      </c>
      <c r="S32" s="43">
        <v>3</v>
      </c>
      <c r="T32" s="43">
        <v>5</v>
      </c>
      <c r="U32" s="43">
        <v>4</v>
      </c>
      <c r="V32" s="43">
        <v>4</v>
      </c>
      <c r="W32" s="41">
        <v>4</v>
      </c>
      <c r="X32" s="42">
        <v>7</v>
      </c>
      <c r="Y32" s="43">
        <v>15</v>
      </c>
      <c r="Z32" s="43">
        <v>17</v>
      </c>
      <c r="AA32" s="43">
        <v>11</v>
      </c>
      <c r="AB32" s="43">
        <v>13</v>
      </c>
      <c r="AC32" s="43">
        <v>9</v>
      </c>
      <c r="AD32" s="43">
        <v>5</v>
      </c>
      <c r="AE32" s="43">
        <v>3</v>
      </c>
      <c r="AF32" s="44">
        <v>1</v>
      </c>
      <c r="AG32" s="43">
        <v>18</v>
      </c>
      <c r="AH32" s="43">
        <v>16</v>
      </c>
      <c r="AI32" s="43">
        <v>6</v>
      </c>
      <c r="AJ32" s="43">
        <v>10</v>
      </c>
      <c r="AK32" s="43">
        <v>12</v>
      </c>
      <c r="AL32" s="43">
        <v>14</v>
      </c>
      <c r="AM32" s="43">
        <v>8</v>
      </c>
      <c r="AN32" s="43">
        <v>4</v>
      </c>
      <c r="AO32" s="41">
        <v>2</v>
      </c>
    </row>
    <row r="33" spans="1:41">
      <c r="A33" s="38" t="s">
        <v>79</v>
      </c>
      <c r="B33" s="39" t="s">
        <v>33</v>
      </c>
      <c r="C33" s="39" t="s">
        <v>34</v>
      </c>
      <c r="D33" s="40">
        <v>69.599999999999994</v>
      </c>
      <c r="E33" s="41">
        <v>116</v>
      </c>
      <c r="F33" s="42">
        <v>4</v>
      </c>
      <c r="G33" s="43">
        <v>4</v>
      </c>
      <c r="H33" s="43">
        <v>3</v>
      </c>
      <c r="I33" s="43">
        <v>4</v>
      </c>
      <c r="J33" s="43">
        <v>5</v>
      </c>
      <c r="K33" s="43">
        <v>4</v>
      </c>
      <c r="L33" s="43">
        <v>3</v>
      </c>
      <c r="M33" s="43">
        <v>5</v>
      </c>
      <c r="N33" s="44">
        <v>4</v>
      </c>
      <c r="O33" s="43">
        <v>4</v>
      </c>
      <c r="P33" s="43">
        <v>3</v>
      </c>
      <c r="Q33" s="43">
        <v>5</v>
      </c>
      <c r="R33" s="43">
        <v>4</v>
      </c>
      <c r="S33" s="43">
        <v>3</v>
      </c>
      <c r="T33" s="43">
        <v>5</v>
      </c>
      <c r="U33" s="43">
        <v>4</v>
      </c>
      <c r="V33" s="43">
        <v>4</v>
      </c>
      <c r="W33" s="41">
        <v>4</v>
      </c>
      <c r="X33" s="42">
        <v>9</v>
      </c>
      <c r="Y33" s="43">
        <v>15</v>
      </c>
      <c r="Z33" s="43">
        <v>17</v>
      </c>
      <c r="AA33" s="43">
        <v>7</v>
      </c>
      <c r="AB33" s="43">
        <v>11</v>
      </c>
      <c r="AC33" s="43">
        <v>5</v>
      </c>
      <c r="AD33" s="43">
        <v>13</v>
      </c>
      <c r="AE33" s="43">
        <v>3</v>
      </c>
      <c r="AF33" s="44">
        <v>1</v>
      </c>
      <c r="AG33" s="43">
        <v>16</v>
      </c>
      <c r="AH33" s="43">
        <v>14</v>
      </c>
      <c r="AI33" s="43">
        <v>6</v>
      </c>
      <c r="AJ33" s="43">
        <v>8</v>
      </c>
      <c r="AK33" s="43">
        <v>18</v>
      </c>
      <c r="AL33" s="43">
        <v>12</v>
      </c>
      <c r="AM33" s="43">
        <v>10</v>
      </c>
      <c r="AN33" s="43">
        <v>4</v>
      </c>
      <c r="AO33" s="41">
        <v>2</v>
      </c>
    </row>
    <row r="34" spans="1:41">
      <c r="A34" s="45" t="s">
        <v>35</v>
      </c>
      <c r="B34" s="46"/>
      <c r="C34" s="46"/>
      <c r="D34" s="47">
        <v>72</v>
      </c>
      <c r="E34" s="48">
        <v>113</v>
      </c>
      <c r="F34" s="49"/>
      <c r="G34" s="50"/>
      <c r="H34" s="50"/>
      <c r="I34" s="50"/>
      <c r="J34" s="50"/>
      <c r="K34" s="50"/>
      <c r="L34" s="50"/>
      <c r="M34" s="50"/>
      <c r="N34" s="51"/>
      <c r="O34" s="50"/>
      <c r="P34" s="50"/>
      <c r="Q34" s="50"/>
      <c r="R34" s="50"/>
      <c r="S34" s="50"/>
      <c r="T34" s="50"/>
      <c r="U34" s="50"/>
      <c r="V34" s="50"/>
      <c r="W34" s="48"/>
      <c r="X34" s="49"/>
      <c r="Y34" s="50"/>
      <c r="Z34" s="50"/>
      <c r="AA34" s="50"/>
      <c r="AB34" s="50"/>
      <c r="AC34" s="50"/>
      <c r="AD34" s="50"/>
      <c r="AE34" s="50"/>
      <c r="AF34" s="51"/>
      <c r="AG34" s="50"/>
      <c r="AH34" s="50"/>
      <c r="AI34" s="50"/>
      <c r="AJ34" s="50"/>
      <c r="AK34" s="50"/>
      <c r="AL34" s="50"/>
      <c r="AM34" s="50"/>
      <c r="AN34" s="50"/>
      <c r="AO34" s="48"/>
    </row>
    <row r="35" spans="1:41" ht="17" thickBot="1">
      <c r="A35" s="52" t="s">
        <v>44</v>
      </c>
      <c r="B35" s="53"/>
      <c r="C35" s="53"/>
      <c r="D35" s="54">
        <v>72</v>
      </c>
      <c r="E35" s="55">
        <v>113</v>
      </c>
      <c r="F35" s="52"/>
      <c r="G35" s="53"/>
      <c r="H35" s="53"/>
      <c r="I35" s="53"/>
      <c r="J35" s="53"/>
      <c r="K35" s="53"/>
      <c r="L35" s="53"/>
      <c r="M35" s="53"/>
      <c r="N35" s="56"/>
      <c r="O35" s="53"/>
      <c r="P35" s="53"/>
      <c r="Q35" s="53"/>
      <c r="R35" s="53"/>
      <c r="S35" s="53"/>
      <c r="T35" s="53"/>
      <c r="U35" s="53"/>
      <c r="V35" s="53"/>
      <c r="W35" s="57"/>
      <c r="X35" s="52"/>
      <c r="Y35" s="53"/>
      <c r="Z35" s="53"/>
      <c r="AA35" s="53"/>
      <c r="AB35" s="53"/>
      <c r="AC35" s="53"/>
      <c r="AD35" s="53"/>
      <c r="AE35" s="53"/>
      <c r="AF35" s="56"/>
      <c r="AG35" s="53"/>
      <c r="AH35" s="53"/>
      <c r="AI35" s="53"/>
      <c r="AJ35" s="53"/>
      <c r="AK35" s="53"/>
      <c r="AL35" s="53"/>
      <c r="AM35" s="53"/>
      <c r="AN35" s="53"/>
      <c r="AO35" s="57"/>
    </row>
    <row r="37" spans="1:41">
      <c r="A37" s="27" t="s">
        <v>17</v>
      </c>
    </row>
    <row r="38" spans="1:41">
      <c r="A38" s="8" t="s">
        <v>80</v>
      </c>
    </row>
    <row r="39" spans="1:41">
      <c r="A39" s="8" t="s">
        <v>40</v>
      </c>
    </row>
    <row r="40" spans="1:41">
      <c r="A40" s="8" t="s">
        <v>41</v>
      </c>
    </row>
    <row r="41" spans="1:41">
      <c r="A41" s="8" t="s">
        <v>42</v>
      </c>
    </row>
    <row r="42" spans="1:41">
      <c r="A42" s="8" t="s">
        <v>75</v>
      </c>
    </row>
    <row r="43" spans="1:41">
      <c r="A43" s="8" t="s">
        <v>43</v>
      </c>
    </row>
    <row r="44" spans="1:41">
      <c r="A44" s="8" t="s">
        <v>76</v>
      </c>
    </row>
  </sheetData>
  <sheetProtection sheet="1" selectLockedCells="1"/>
  <mergeCells count="7">
    <mergeCell ref="X1:AO1"/>
    <mergeCell ref="A1:A2"/>
    <mergeCell ref="B1:B2"/>
    <mergeCell ref="C1:C2"/>
    <mergeCell ref="D1:D2"/>
    <mergeCell ref="E1:E2"/>
    <mergeCell ref="F1:W1"/>
  </mergeCells>
  <conditionalFormatting sqref="Y2:AO35">
    <cfRule type="expression" dxfId="1" priority="1" stopIfTrue="1">
      <formula>ISNUMBER(MATCH(Y2,$X2:X2,0))</formula>
    </cfRule>
  </conditionalFormatting>
  <conditionalFormatting sqref="A3:AO33">
    <cfRule type="expression" dxfId="0" priority="2">
      <formula>MOD(ROW(A3),2)=0</formula>
    </cfRule>
  </conditionalFormatting>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Scorecard</vt:lpstr>
      <vt:lpstr>Courses</vt:lpstr>
      <vt:lpstr>Scorecard!Print_Area</vt:lpstr>
    </vt:vector>
  </TitlesOfParts>
  <Company>LLNL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Lindstrom</dc:creator>
  <cp:lastModifiedBy>Peter Lindstrom</cp:lastModifiedBy>
  <cp:lastPrinted>2017-07-08T22:38:54Z</cp:lastPrinted>
  <dcterms:created xsi:type="dcterms:W3CDTF">2017-06-10T00:05:46Z</dcterms:created>
  <dcterms:modified xsi:type="dcterms:W3CDTF">2020-06-28T22:43:35Z</dcterms:modified>
</cp:coreProperties>
</file>